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7320" tabRatio="894"/>
  </bookViews>
  <sheets>
    <sheet name="Proportions" sheetId="8" r:id="rId1"/>
    <sheet name="Signal1Factor" sheetId="1" r:id="rId2"/>
    <sheet name="SignalSeveral" sheetId="6" r:id="rId3"/>
    <sheet name="ForLogitRegression" sheetId="9" r:id="rId4"/>
  </sheets>
  <definedNames>
    <definedName name="solver_adj" localSheetId="1" hidden="1">Signal1Factor!$E$2</definedName>
    <definedName name="solver_cvg" localSheetId="1" hidden="1">0.0001</definedName>
    <definedName name="solver_drv" localSheetId="1" hidden="1">1</definedName>
    <definedName name="solver_eng" localSheetId="1" hidden="1">3</definedName>
    <definedName name="solver_est" localSheetId="1" hidden="1">1</definedName>
    <definedName name="solver_itr" localSheetId="1" hidden="1">2147483647</definedName>
    <definedName name="solver_lhs1" localSheetId="1" hidden="1">Signal1Factor!$E$2</definedName>
    <definedName name="solver_lhs2" localSheetId="1" hidden="1">Signal1Factor!$E$2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Signal1Factor!$F$2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hs1" localSheetId="1" hidden="1">100</definedName>
    <definedName name="solver_rhs2" localSheetId="1" hidden="1">100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E14" i="8" l="1"/>
  <c r="D14" i="8"/>
  <c r="C14" i="8"/>
  <c r="F14" i="8"/>
  <c r="B19" i="8"/>
  <c r="B18" i="8"/>
  <c r="E9" i="8"/>
  <c r="D8" i="8"/>
  <c r="C8" i="8"/>
  <c r="E10" i="8"/>
  <c r="D10" i="8"/>
  <c r="C10" i="8"/>
  <c r="F9" i="8"/>
  <c r="F8" i="8"/>
  <c r="D2" i="1" l="1"/>
  <c r="C12" i="6"/>
  <c r="D12" i="6"/>
  <c r="B12" i="6"/>
  <c r="E4" i="8"/>
  <c r="E15" i="8"/>
  <c r="D4" i="8"/>
  <c r="D15" i="8"/>
  <c r="C4" i="8"/>
  <c r="C15" i="8"/>
  <c r="F3" i="8"/>
  <c r="F2" i="8"/>
  <c r="F4" i="8"/>
  <c r="D10" i="6"/>
  <c r="D13" i="6"/>
  <c r="C10" i="6"/>
  <c r="C13" i="6"/>
  <c r="B10" i="6"/>
  <c r="B13" i="6"/>
  <c r="A15" i="6"/>
  <c r="D3" i="1"/>
  <c r="D4" i="1"/>
  <c r="D5" i="1"/>
  <c r="D6" i="1"/>
  <c r="D7" i="1"/>
  <c r="D8" i="1"/>
  <c r="D9" i="1"/>
  <c r="D10" i="1"/>
  <c r="D11" i="1"/>
  <c r="D12" i="1"/>
  <c r="F4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F5" i="1"/>
  <c r="G4" i="1"/>
  <c r="E8" i="1"/>
  <c r="G5" i="1"/>
  <c r="E11" i="1"/>
  <c r="F15" i="8"/>
  <c r="C9" i="8"/>
  <c r="E8" i="8"/>
  <c r="F10" i="8"/>
  <c r="D9" i="8"/>
  <c r="F2" i="1"/>
  <c r="E14" i="1"/>
  <c r="E17" i="1"/>
</calcChain>
</file>

<file path=xl/sharedStrings.xml><?xml version="1.0" encoding="utf-8"?>
<sst xmlns="http://schemas.openxmlformats.org/spreadsheetml/2006/main" count="209" uniqueCount="152">
  <si>
    <t>Angola</t>
  </si>
  <si>
    <t>Albania</t>
  </si>
  <si>
    <t>Argentina</t>
  </si>
  <si>
    <t>Armenia</t>
  </si>
  <si>
    <t>Australia</t>
  </si>
  <si>
    <t>Azerbaijan</t>
  </si>
  <si>
    <t>Burkina Faso</t>
  </si>
  <si>
    <t>Bangladesh</t>
  </si>
  <si>
    <t>Bulgaria</t>
  </si>
  <si>
    <t>Bahrain</t>
  </si>
  <si>
    <t>Belarus</t>
  </si>
  <si>
    <t>Bolivia</t>
  </si>
  <si>
    <t>Brazil</t>
  </si>
  <si>
    <t>Brunei Darussalam</t>
  </si>
  <si>
    <t>Botswana</t>
  </si>
  <si>
    <t>Canada</t>
  </si>
  <si>
    <t>Switzerland</t>
  </si>
  <si>
    <t>Chile</t>
  </si>
  <si>
    <t>China</t>
  </si>
  <si>
    <t>Colombia</t>
  </si>
  <si>
    <t>Costa Rica</t>
  </si>
  <si>
    <t>Czech Republic</t>
  </si>
  <si>
    <t>Djibouti</t>
  </si>
  <si>
    <t>Denmark</t>
  </si>
  <si>
    <t>Dominican Republic</t>
  </si>
  <si>
    <t>Algeria</t>
  </si>
  <si>
    <t>Egypt, Arab Rep.</t>
  </si>
  <si>
    <t>Ethiopia</t>
  </si>
  <si>
    <t>United Kingdom</t>
  </si>
  <si>
    <t>Georgia</t>
  </si>
  <si>
    <t>Ghana</t>
  </si>
  <si>
    <t>Guinea</t>
  </si>
  <si>
    <t>Gambia, The</t>
  </si>
  <si>
    <t>Guatemala</t>
  </si>
  <si>
    <t>Guyana</t>
  </si>
  <si>
    <t>Hong Kong SAR, China</t>
  </si>
  <si>
    <t>Honduras</t>
  </si>
  <si>
    <t>Croatia</t>
  </si>
  <si>
    <t>Haiti</t>
  </si>
  <si>
    <t>Hungary</t>
  </si>
  <si>
    <t>Indonesia</t>
  </si>
  <si>
    <t>India</t>
  </si>
  <si>
    <t>Iceland</t>
  </si>
  <si>
    <t>Israel</t>
  </si>
  <si>
    <t>Jamaica</t>
  </si>
  <si>
    <t>Jordan</t>
  </si>
  <si>
    <t>Japan</t>
  </si>
  <si>
    <t>Kazakhstan</t>
  </si>
  <si>
    <t>Kenya</t>
  </si>
  <si>
    <t>Kyrgyz Republic</t>
  </si>
  <si>
    <t>Cambodia</t>
  </si>
  <si>
    <t>Korea, Rep.</t>
  </si>
  <si>
    <t>Kuwait</t>
  </si>
  <si>
    <t>Lao PDR</t>
  </si>
  <si>
    <t>Lebanon</t>
  </si>
  <si>
    <t>Liberia</t>
  </si>
  <si>
    <t>Libya</t>
  </si>
  <si>
    <t>Sri Lanka</t>
  </si>
  <si>
    <t>Lesotho</t>
  </si>
  <si>
    <t>Lithuania</t>
  </si>
  <si>
    <t>Latvia</t>
  </si>
  <si>
    <t>Morocco</t>
  </si>
  <si>
    <t>Moldova</t>
  </si>
  <si>
    <t>Maldives</t>
  </si>
  <si>
    <t>Mexico</t>
  </si>
  <si>
    <t>Macedonia, FYR</t>
  </si>
  <si>
    <t>Mongolia</t>
  </si>
  <si>
    <t>Mozambique</t>
  </si>
  <si>
    <t>Malaysia</t>
  </si>
  <si>
    <t>Namibia</t>
  </si>
  <si>
    <t>Nigeria</t>
  </si>
  <si>
    <t>Nicaragua</t>
  </si>
  <si>
    <t>Norway</t>
  </si>
  <si>
    <t>Nepal</t>
  </si>
  <si>
    <t>New Zealand</t>
  </si>
  <si>
    <t>Oman</t>
  </si>
  <si>
    <t>Pakistan</t>
  </si>
  <si>
    <t>Panama</t>
  </si>
  <si>
    <t>Peru</t>
  </si>
  <si>
    <t>Philippines</t>
  </si>
  <si>
    <t>Papua New Guinea</t>
  </si>
  <si>
    <t>Poland</t>
  </si>
  <si>
    <t>Paraguay</t>
  </si>
  <si>
    <t>Romania</t>
  </si>
  <si>
    <t>Russian Federation</t>
  </si>
  <si>
    <t>Saudi Arabia</t>
  </si>
  <si>
    <t>Sudan</t>
  </si>
  <si>
    <t>Singapore</t>
  </si>
  <si>
    <t>Sierra Leone</t>
  </si>
  <si>
    <t>El Salvador</t>
  </si>
  <si>
    <t>Serbia</t>
  </si>
  <si>
    <t>Suriname</t>
  </si>
  <si>
    <t>Slovak Republic</t>
  </si>
  <si>
    <t>Sweden</t>
  </si>
  <si>
    <t>Swaziland</t>
  </si>
  <si>
    <t>Syrian Arab Republic</t>
  </si>
  <si>
    <t>Thailand</t>
  </si>
  <si>
    <t>Tajikistan</t>
  </si>
  <si>
    <t>Trinidad and Tobago</t>
  </si>
  <si>
    <t>Tunisia</t>
  </si>
  <si>
    <t>Turkey</t>
  </si>
  <si>
    <t>Tanzania</t>
  </si>
  <si>
    <t>Uganda</t>
  </si>
  <si>
    <t>Ukraine</t>
  </si>
  <si>
    <t>Uruguay</t>
  </si>
  <si>
    <t>United States</t>
  </si>
  <si>
    <t>Venezuela, RB</t>
  </si>
  <si>
    <t>Vietnam</t>
  </si>
  <si>
    <t>Yemen, Rep.</t>
  </si>
  <si>
    <t>South Africa</t>
  </si>
  <si>
    <t>Zambia</t>
  </si>
  <si>
    <t>Країна</t>
  </si>
  <si>
    <t>&gt;</t>
  </si>
  <si>
    <t>&lt;</t>
  </si>
  <si>
    <t>50 - 80%</t>
  </si>
  <si>
    <t>&lt; 50%</t>
  </si>
  <si>
    <t>у</t>
  </si>
  <si>
    <t>х</t>
  </si>
  <si>
    <t>EMSI</t>
  </si>
  <si>
    <t>P-level according to χ2 -test</t>
  </si>
  <si>
    <t>Expected frequencies</t>
  </si>
  <si>
    <t>Estimated probabilities / shares</t>
  </si>
  <si>
    <t>Currency crisis</t>
  </si>
  <si>
    <t>No currency crisis</t>
  </si>
  <si>
    <t>Number of cases</t>
  </si>
  <si>
    <t>Observed frequencies (number of cases)</t>
  </si>
  <si>
    <t>External debt &gt; 80%</t>
  </si>
  <si>
    <t>External debt  &gt; 80%</t>
  </si>
  <si>
    <t>Threshold level</t>
  </si>
  <si>
    <t>Noise/Signal</t>
  </si>
  <si>
    <t>Crisis</t>
  </si>
  <si>
    <t>No crisis</t>
  </si>
  <si>
    <t>Signal</t>
  </si>
  <si>
    <t>No signal</t>
  </si>
  <si>
    <t>Probability of crisis if Signal</t>
  </si>
  <si>
    <t>Probability of Crisis if no Signal</t>
  </si>
  <si>
    <t>Total misclassified errors</t>
  </si>
  <si>
    <t>Signal power</t>
  </si>
  <si>
    <t>Crisis2008_10</t>
  </si>
  <si>
    <t>CA/GDP2007</t>
  </si>
  <si>
    <t>Country</t>
  </si>
  <si>
    <t>Factor 1</t>
  </si>
  <si>
    <t>Factor 2</t>
  </si>
  <si>
    <t>Factor 3</t>
  </si>
  <si>
    <t>Probability of crisis if no Signal</t>
  </si>
  <si>
    <t>EMSI - Exchange market stress index</t>
  </si>
  <si>
    <t>Estimated probability of a crisis</t>
  </si>
  <si>
    <t>CurrencyCrisis2008_10</t>
  </si>
  <si>
    <t>Alert range</t>
  </si>
  <si>
    <t>Threshold</t>
  </si>
  <si>
    <t>Current value</t>
  </si>
  <si>
    <t>Factor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</si>
</sst>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164" fontId="1" fillId="4" borderId="0" xfId="0" applyNumberFormat="1" applyFont="1" applyFill="1"/>
    <xf numFmtId="0" fontId="0" fillId="5" borderId="0" xfId="0" applyFill="1"/>
    <xf numFmtId="164" fontId="0" fillId="6" borderId="0" xfId="0" applyNumberFormat="1" applyFill="1"/>
    <xf numFmtId="164" fontId="0" fillId="0" borderId="4" xfId="0" applyNumberFormat="1" applyBorder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154" zoomScaleNormal="154" workbookViewId="0">
      <selection activeCell="D16" sqref="D16"/>
    </sheetView>
  </sheetViews>
  <sheetFormatPr defaultRowHeight="12.75" x14ac:dyDescent="0.2"/>
  <cols>
    <col min="1" max="1" width="33.42578125" customWidth="1"/>
    <col min="2" max="2" width="19.42578125" customWidth="1"/>
    <col min="3" max="3" width="18.5703125" customWidth="1"/>
    <col min="4" max="4" width="9.5703125" customWidth="1"/>
    <col min="5" max="5" width="7" customWidth="1"/>
    <col min="6" max="6" width="7.28515625" customWidth="1"/>
  </cols>
  <sheetData>
    <row r="1" spans="1:6" x14ac:dyDescent="0.2">
      <c r="A1" s="1" t="s">
        <v>125</v>
      </c>
      <c r="C1" s="1" t="s">
        <v>126</v>
      </c>
      <c r="D1" s="1" t="s">
        <v>114</v>
      </c>
      <c r="E1" s="1" t="s">
        <v>115</v>
      </c>
      <c r="F1" s="1"/>
    </row>
    <row r="2" spans="1:6" x14ac:dyDescent="0.2">
      <c r="A2" s="1"/>
      <c r="B2" s="1" t="s">
        <v>122</v>
      </c>
      <c r="C2">
        <v>10</v>
      </c>
      <c r="D2">
        <v>8</v>
      </c>
      <c r="E2">
        <v>3</v>
      </c>
      <c r="F2">
        <f>SUM(C2:E2)</f>
        <v>21</v>
      </c>
    </row>
    <row r="3" spans="1:6" x14ac:dyDescent="0.2">
      <c r="B3" s="1" t="s">
        <v>123</v>
      </c>
      <c r="C3">
        <v>15</v>
      </c>
      <c r="D3">
        <v>30</v>
      </c>
      <c r="E3">
        <v>25</v>
      </c>
      <c r="F3">
        <f>SUM(C3:E3)</f>
        <v>70</v>
      </c>
    </row>
    <row r="4" spans="1:6" x14ac:dyDescent="0.2">
      <c r="B4" s="1"/>
      <c r="C4">
        <f>SUM(C2:C3)</f>
        <v>25</v>
      </c>
      <c r="D4">
        <f>SUM(D2:D3)</f>
        <v>38</v>
      </c>
      <c r="E4">
        <f>SUM(E2:E3)</f>
        <v>28</v>
      </c>
      <c r="F4">
        <f>SUM(F2:F3)</f>
        <v>91</v>
      </c>
    </row>
    <row r="7" spans="1:6" x14ac:dyDescent="0.2">
      <c r="A7" s="1" t="s">
        <v>120</v>
      </c>
      <c r="C7" s="1" t="s">
        <v>127</v>
      </c>
      <c r="D7" s="1" t="s">
        <v>114</v>
      </c>
      <c r="E7" s="1" t="s">
        <v>115</v>
      </c>
    </row>
    <row r="8" spans="1:6" x14ac:dyDescent="0.2">
      <c r="B8" s="1" t="s">
        <v>122</v>
      </c>
      <c r="C8" s="4">
        <f>F4*F8*C10</f>
        <v>5.7692307692307701</v>
      </c>
      <c r="D8" s="4">
        <f>F4*F8*D10</f>
        <v>8.7692307692307701</v>
      </c>
      <c r="E8" s="4">
        <f>F4*F8*E10</f>
        <v>6.4615384615384617</v>
      </c>
      <c r="F8" s="4">
        <f>F2/F4</f>
        <v>0.23076923076923078</v>
      </c>
    </row>
    <row r="9" spans="1:6" x14ac:dyDescent="0.2">
      <c r="B9" s="1" t="s">
        <v>123</v>
      </c>
      <c r="C9" s="4">
        <f>F4*F9*C10</f>
        <v>19.230769230769234</v>
      </c>
      <c r="D9" s="4">
        <f>F4*F9*D10</f>
        <v>29.230769230769234</v>
      </c>
      <c r="E9" s="4">
        <f>F4*F9*E10</f>
        <v>21.53846153846154</v>
      </c>
      <c r="F9" s="4">
        <f>F3/F4</f>
        <v>0.76923076923076927</v>
      </c>
    </row>
    <row r="10" spans="1:6" x14ac:dyDescent="0.2">
      <c r="C10" s="4">
        <f>C4/F4</f>
        <v>0.27472527472527475</v>
      </c>
      <c r="D10" s="4">
        <f>D4/F4</f>
        <v>0.4175824175824176</v>
      </c>
      <c r="E10" s="4">
        <f>E4/F4</f>
        <v>0.30769230769230771</v>
      </c>
      <c r="F10" s="4">
        <f>F4/F4</f>
        <v>1</v>
      </c>
    </row>
    <row r="12" spans="1:6" x14ac:dyDescent="0.2">
      <c r="A12" s="1"/>
    </row>
    <row r="13" spans="1:6" x14ac:dyDescent="0.2">
      <c r="C13" s="1" t="s">
        <v>127</v>
      </c>
      <c r="D13" s="1" t="s">
        <v>114</v>
      </c>
      <c r="E13" s="1" t="s">
        <v>115</v>
      </c>
    </row>
    <row r="14" spans="1:6" x14ac:dyDescent="0.2">
      <c r="A14" s="1" t="s">
        <v>121</v>
      </c>
      <c r="B14" s="1" t="s">
        <v>122</v>
      </c>
      <c r="C14" s="18">
        <f>C2/C4</f>
        <v>0.4</v>
      </c>
      <c r="D14" s="18">
        <f>D2/D4</f>
        <v>0.21052631578947367</v>
      </c>
      <c r="E14" s="18">
        <f>E2/E4</f>
        <v>0.10714285714285714</v>
      </c>
      <c r="F14" s="5">
        <f>F2/F4</f>
        <v>0.23076923076923078</v>
      </c>
    </row>
    <row r="15" spans="1:6" x14ac:dyDescent="0.2">
      <c r="B15" s="1" t="s">
        <v>124</v>
      </c>
      <c r="C15">
        <f>C4</f>
        <v>25</v>
      </c>
      <c r="D15">
        <f>D4</f>
        <v>38</v>
      </c>
      <c r="E15">
        <f>E4</f>
        <v>28</v>
      </c>
      <c r="F15">
        <f>F4</f>
        <v>91</v>
      </c>
    </row>
    <row r="18" spans="1:3" ht="15.75" x14ac:dyDescent="0.25">
      <c r="A18" s="1" t="s">
        <v>119</v>
      </c>
      <c r="B18">
        <f>CHITEST(C2:E3,C8:E9)</f>
        <v>3.8163204573055567E-2</v>
      </c>
      <c r="C18" s="10"/>
    </row>
    <row r="19" spans="1:3" x14ac:dyDescent="0.2">
      <c r="B19">
        <f>1-B18</f>
        <v>0.96183679542694445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Formulas="1" zoomScale="106" zoomScaleNormal="106" workbookViewId="0">
      <selection activeCell="H27" sqref="H27"/>
    </sheetView>
  </sheetViews>
  <sheetFormatPr defaultRowHeight="12.75" x14ac:dyDescent="0.2"/>
  <cols>
    <col min="1" max="1" width="17" customWidth="1"/>
    <col min="2" max="2" width="12.85546875" style="4" customWidth="1"/>
    <col min="3" max="3" width="21.7109375" customWidth="1"/>
    <col min="4" max="4" width="10.28515625" customWidth="1"/>
    <col min="5" max="5" width="21.42578125" customWidth="1"/>
    <col min="6" max="6" width="20.85546875" customWidth="1"/>
    <col min="7" max="7" width="20.7109375" customWidth="1"/>
  </cols>
  <sheetData>
    <row r="1" spans="1:8" x14ac:dyDescent="0.2">
      <c r="A1" s="1" t="s">
        <v>140</v>
      </c>
      <c r="B1" s="2" t="s">
        <v>139</v>
      </c>
      <c r="C1" s="1" t="s">
        <v>147</v>
      </c>
      <c r="D1" s="1" t="s">
        <v>132</v>
      </c>
      <c r="E1" s="1" t="s">
        <v>128</v>
      </c>
      <c r="F1" s="1" t="s">
        <v>129</v>
      </c>
    </row>
    <row r="2" spans="1:8" x14ac:dyDescent="0.2">
      <c r="A2" t="s">
        <v>0</v>
      </c>
      <c r="B2" s="3">
        <v>17.503675147046049</v>
      </c>
      <c r="C2">
        <v>0</v>
      </c>
      <c r="D2">
        <f>IF(B2&lt;$E$2,1,0)</f>
        <v>0</v>
      </c>
      <c r="E2" s="12">
        <v>-6</v>
      </c>
      <c r="F2" s="13">
        <f>(G4/(G4+G5))/(F4/(F4+F5))</f>
        <v>0.52941176470588247</v>
      </c>
    </row>
    <row r="3" spans="1:8" x14ac:dyDescent="0.2">
      <c r="A3" t="s">
        <v>1</v>
      </c>
      <c r="B3" s="3">
        <v>-10.750578850183718</v>
      </c>
      <c r="C3">
        <v>0</v>
      </c>
      <c r="D3">
        <f t="shared" ref="D3:D66" si="0">IF(B3&lt;$E$2,1,0)</f>
        <v>1</v>
      </c>
      <c r="F3" s="1" t="s">
        <v>130</v>
      </c>
      <c r="G3" s="1" t="s">
        <v>131</v>
      </c>
    </row>
    <row r="4" spans="1:8" x14ac:dyDescent="0.2">
      <c r="A4" t="s">
        <v>2</v>
      </c>
      <c r="B4" s="3">
        <v>2.8202982438033248</v>
      </c>
      <c r="C4">
        <v>0</v>
      </c>
      <c r="D4">
        <f t="shared" si="0"/>
        <v>0</v>
      </c>
      <c r="E4" s="1" t="s">
        <v>132</v>
      </c>
      <c r="F4" s="15">
        <f>COUNTIFS(C2:C112,"=1",D2:D112,"=1")</f>
        <v>6</v>
      </c>
      <c r="G4" s="15">
        <f>COUNTIFS(C2:C112,"=0",D2:D112,"=1")</f>
        <v>36</v>
      </c>
    </row>
    <row r="5" spans="1:8" x14ac:dyDescent="0.2">
      <c r="A5" t="s">
        <v>3</v>
      </c>
      <c r="B5" s="3">
        <v>-6.4043624917053021</v>
      </c>
      <c r="C5">
        <v>0</v>
      </c>
      <c r="D5">
        <f t="shared" si="0"/>
        <v>1</v>
      </c>
      <c r="E5" s="1" t="s">
        <v>133</v>
      </c>
      <c r="F5" s="15">
        <f>COUNTIFS(C2:C112,"=1",D2:D112,"=0")</f>
        <v>3</v>
      </c>
      <c r="G5" s="15">
        <f>COUNTIFS(C2:C112,"=0",D2:D112,"=0")</f>
        <v>66</v>
      </c>
    </row>
    <row r="6" spans="1:8" x14ac:dyDescent="0.2">
      <c r="A6" t="s">
        <v>4</v>
      </c>
      <c r="B6" s="3">
        <v>-6.7729234302638286</v>
      </c>
      <c r="C6">
        <v>0</v>
      </c>
      <c r="D6">
        <f t="shared" si="0"/>
        <v>1</v>
      </c>
    </row>
    <row r="7" spans="1:8" x14ac:dyDescent="0.2">
      <c r="A7" t="s">
        <v>5</v>
      </c>
      <c r="B7" s="3">
        <v>27.289119340720369</v>
      </c>
      <c r="C7">
        <v>0</v>
      </c>
      <c r="D7">
        <f t="shared" si="0"/>
        <v>0</v>
      </c>
      <c r="E7" s="1" t="s">
        <v>134</v>
      </c>
      <c r="F7" s="5"/>
      <c r="H7" s="5"/>
    </row>
    <row r="8" spans="1:8" x14ac:dyDescent="0.2">
      <c r="A8" t="s">
        <v>6</v>
      </c>
      <c r="B8" s="3">
        <v>-15.814976038219298</v>
      </c>
      <c r="C8">
        <v>0</v>
      </c>
      <c r="D8">
        <f t="shared" si="0"/>
        <v>1</v>
      </c>
      <c r="E8" s="16">
        <f>F4/(G4+F4)</f>
        <v>0.14285714285714285</v>
      </c>
      <c r="F8" s="5"/>
      <c r="H8" s="5"/>
    </row>
    <row r="9" spans="1:8" x14ac:dyDescent="0.2">
      <c r="A9" t="s">
        <v>7</v>
      </c>
      <c r="B9" s="3">
        <v>1.2524655832931542</v>
      </c>
      <c r="C9">
        <v>0</v>
      </c>
      <c r="D9">
        <f t="shared" si="0"/>
        <v>0</v>
      </c>
      <c r="E9" s="5"/>
    </row>
    <row r="10" spans="1:8" x14ac:dyDescent="0.2">
      <c r="A10" t="s">
        <v>8</v>
      </c>
      <c r="B10" s="3">
        <v>-27.157476906100364</v>
      </c>
      <c r="C10">
        <v>0</v>
      </c>
      <c r="D10">
        <f t="shared" si="0"/>
        <v>1</v>
      </c>
      <c r="E10" s="6" t="s">
        <v>135</v>
      </c>
    </row>
    <row r="11" spans="1:8" x14ac:dyDescent="0.2">
      <c r="A11" t="s">
        <v>9</v>
      </c>
      <c r="B11" s="3">
        <v>15.734093916891931</v>
      </c>
      <c r="C11">
        <v>0</v>
      </c>
      <c r="D11">
        <f t="shared" si="0"/>
        <v>0</v>
      </c>
      <c r="E11" s="16">
        <f>F5/(G5+F5)</f>
        <v>4.3478260869565216E-2</v>
      </c>
    </row>
    <row r="12" spans="1:8" x14ac:dyDescent="0.2">
      <c r="A12" t="s">
        <v>10</v>
      </c>
      <c r="B12" s="3">
        <v>-6.6971889923666152</v>
      </c>
      <c r="C12">
        <v>1</v>
      </c>
      <c r="D12">
        <f t="shared" si="0"/>
        <v>1</v>
      </c>
    </row>
    <row r="13" spans="1:8" x14ac:dyDescent="0.2">
      <c r="A13" t="s">
        <v>11</v>
      </c>
      <c r="B13" s="3">
        <v>12.127922196722176</v>
      </c>
      <c r="C13">
        <v>0</v>
      </c>
      <c r="D13">
        <f t="shared" si="0"/>
        <v>0</v>
      </c>
      <c r="E13" s="1" t="s">
        <v>136</v>
      </c>
    </row>
    <row r="14" spans="1:8" x14ac:dyDescent="0.2">
      <c r="A14" t="s">
        <v>12</v>
      </c>
      <c r="B14" s="3">
        <v>0.11352890096838154</v>
      </c>
      <c r="C14">
        <v>0</v>
      </c>
      <c r="D14">
        <f t="shared" si="0"/>
        <v>0</v>
      </c>
      <c r="E14" s="5">
        <f>F5/(F4+F5)+G4/(G4+G5)</f>
        <v>0.68627450980392157</v>
      </c>
    </row>
    <row r="15" spans="1:8" x14ac:dyDescent="0.2">
      <c r="A15" t="s">
        <v>13</v>
      </c>
      <c r="B15" s="3">
        <v>39.422957597631253</v>
      </c>
      <c r="C15">
        <v>0</v>
      </c>
      <c r="D15">
        <f t="shared" si="0"/>
        <v>0</v>
      </c>
      <c r="E15" s="5"/>
    </row>
    <row r="16" spans="1:8" x14ac:dyDescent="0.2">
      <c r="A16" t="s">
        <v>14</v>
      </c>
      <c r="B16" s="3">
        <v>14.509476100048785</v>
      </c>
      <c r="C16">
        <v>0</v>
      </c>
      <c r="D16">
        <f t="shared" si="0"/>
        <v>0</v>
      </c>
      <c r="E16" s="6" t="s">
        <v>137</v>
      </c>
    </row>
    <row r="17" spans="1:5" x14ac:dyDescent="0.2">
      <c r="A17" t="s">
        <v>15</v>
      </c>
      <c r="B17" s="3">
        <v>0.84288872107444823</v>
      </c>
      <c r="C17">
        <v>0</v>
      </c>
      <c r="D17">
        <f t="shared" si="0"/>
        <v>0</v>
      </c>
      <c r="E17" s="14">
        <f>1-E14</f>
        <v>0.31372549019607843</v>
      </c>
    </row>
    <row r="18" spans="1:5" x14ac:dyDescent="0.2">
      <c r="A18" t="s">
        <v>16</v>
      </c>
      <c r="B18" s="3">
        <v>9.3013456945906814</v>
      </c>
      <c r="C18">
        <v>0</v>
      </c>
      <c r="D18">
        <f t="shared" si="0"/>
        <v>0</v>
      </c>
    </row>
    <row r="19" spans="1:5" x14ac:dyDescent="0.2">
      <c r="A19" t="s">
        <v>17</v>
      </c>
      <c r="B19" s="3">
        <v>4.5389553883093123</v>
      </c>
      <c r="C19">
        <v>0</v>
      </c>
      <c r="D19">
        <f t="shared" si="0"/>
        <v>0</v>
      </c>
    </row>
    <row r="20" spans="1:5" x14ac:dyDescent="0.2">
      <c r="A20" t="s">
        <v>18</v>
      </c>
      <c r="B20" s="3">
        <v>10.131391245555832</v>
      </c>
      <c r="C20">
        <v>0</v>
      </c>
      <c r="D20">
        <f t="shared" si="0"/>
        <v>0</v>
      </c>
    </row>
    <row r="21" spans="1:5" x14ac:dyDescent="0.2">
      <c r="A21" t="s">
        <v>19</v>
      </c>
      <c r="B21" s="3">
        <v>-2.8817810430184236</v>
      </c>
      <c r="C21">
        <v>0</v>
      </c>
      <c r="D21">
        <f t="shared" si="0"/>
        <v>0</v>
      </c>
    </row>
    <row r="22" spans="1:5" x14ac:dyDescent="0.2">
      <c r="A22" t="s">
        <v>20</v>
      </c>
      <c r="B22" s="3">
        <v>-6.2678018976607879</v>
      </c>
      <c r="C22">
        <v>0</v>
      </c>
      <c r="D22">
        <f t="shared" si="0"/>
        <v>1</v>
      </c>
    </row>
    <row r="23" spans="1:5" x14ac:dyDescent="0.2">
      <c r="A23" t="s">
        <v>21</v>
      </c>
      <c r="B23" s="3">
        <v>-3.3028252547641377</v>
      </c>
      <c r="C23">
        <v>0</v>
      </c>
      <c r="D23">
        <f t="shared" si="0"/>
        <v>0</v>
      </c>
    </row>
    <row r="24" spans="1:5" x14ac:dyDescent="0.2">
      <c r="A24" t="s">
        <v>22</v>
      </c>
      <c r="B24" s="3">
        <v>-20.208636101212445</v>
      </c>
      <c r="C24">
        <v>0</v>
      </c>
      <c r="D24">
        <f t="shared" si="0"/>
        <v>1</v>
      </c>
    </row>
    <row r="25" spans="1:5" x14ac:dyDescent="0.2">
      <c r="A25" t="s">
        <v>23</v>
      </c>
      <c r="B25" s="3">
        <v>1.5313115187229642</v>
      </c>
      <c r="C25">
        <v>0</v>
      </c>
      <c r="D25">
        <f t="shared" si="0"/>
        <v>0</v>
      </c>
    </row>
    <row r="26" spans="1:5" x14ac:dyDescent="0.2">
      <c r="A26" t="s">
        <v>24</v>
      </c>
      <c r="B26" s="3">
        <v>-5.2434163559679918</v>
      </c>
      <c r="C26">
        <v>0</v>
      </c>
      <c r="D26">
        <f t="shared" si="0"/>
        <v>0</v>
      </c>
    </row>
    <row r="27" spans="1:5" x14ac:dyDescent="0.2">
      <c r="A27" t="s">
        <v>25</v>
      </c>
      <c r="B27" s="3">
        <v>22.555373974679284</v>
      </c>
      <c r="C27">
        <v>0</v>
      </c>
      <c r="D27">
        <f t="shared" si="0"/>
        <v>0</v>
      </c>
    </row>
    <row r="28" spans="1:5" x14ac:dyDescent="0.2">
      <c r="A28" t="s">
        <v>26</v>
      </c>
      <c r="B28" s="3">
        <v>0.31546782310127425</v>
      </c>
      <c r="C28">
        <v>0</v>
      </c>
      <c r="D28">
        <f t="shared" si="0"/>
        <v>0</v>
      </c>
    </row>
    <row r="29" spans="1:5" x14ac:dyDescent="0.2">
      <c r="A29" t="s">
        <v>27</v>
      </c>
      <c r="B29" s="3">
        <v>-4.2347296793746301</v>
      </c>
      <c r="C29">
        <v>0</v>
      </c>
      <c r="D29">
        <f t="shared" si="0"/>
        <v>0</v>
      </c>
    </row>
    <row r="30" spans="1:5" x14ac:dyDescent="0.2">
      <c r="A30" t="s">
        <v>28</v>
      </c>
      <c r="B30" s="3">
        <v>-2.5286415727334686</v>
      </c>
      <c r="C30">
        <v>0</v>
      </c>
      <c r="D30">
        <f t="shared" si="0"/>
        <v>0</v>
      </c>
    </row>
    <row r="31" spans="1:5" x14ac:dyDescent="0.2">
      <c r="A31" t="s">
        <v>29</v>
      </c>
      <c r="B31" s="3">
        <v>-19.761103934173587</v>
      </c>
      <c r="C31">
        <v>0</v>
      </c>
      <c r="D31">
        <f t="shared" si="0"/>
        <v>1</v>
      </c>
    </row>
    <row r="32" spans="1:5" x14ac:dyDescent="0.2">
      <c r="A32" t="s">
        <v>30</v>
      </c>
      <c r="B32" s="3">
        <v>-8.7341183853409312</v>
      </c>
      <c r="C32">
        <v>1</v>
      </c>
      <c r="D32">
        <f t="shared" si="0"/>
        <v>1</v>
      </c>
    </row>
    <row r="33" spans="1:4" x14ac:dyDescent="0.2">
      <c r="A33" t="s">
        <v>31</v>
      </c>
      <c r="B33" s="3">
        <v>-10.799578269966457</v>
      </c>
      <c r="C33">
        <v>1</v>
      </c>
      <c r="D33">
        <f t="shared" si="0"/>
        <v>1</v>
      </c>
    </row>
    <row r="34" spans="1:4" x14ac:dyDescent="0.2">
      <c r="A34" t="s">
        <v>32</v>
      </c>
      <c r="B34" s="3">
        <v>-8.972685746048608</v>
      </c>
      <c r="C34">
        <v>0</v>
      </c>
      <c r="D34">
        <f t="shared" si="0"/>
        <v>1</v>
      </c>
    </row>
    <row r="35" spans="1:4" x14ac:dyDescent="0.2">
      <c r="A35" t="s">
        <v>33</v>
      </c>
      <c r="B35" s="3">
        <v>-5.2343517900550927</v>
      </c>
      <c r="C35">
        <v>0</v>
      </c>
      <c r="D35">
        <f t="shared" si="0"/>
        <v>0</v>
      </c>
    </row>
    <row r="36" spans="1:4" x14ac:dyDescent="0.2">
      <c r="A36" t="s">
        <v>34</v>
      </c>
      <c r="B36" s="3">
        <v>-6.4534695501887205</v>
      </c>
      <c r="C36">
        <v>0</v>
      </c>
      <c r="D36">
        <f t="shared" si="0"/>
        <v>1</v>
      </c>
    </row>
    <row r="37" spans="1:4" x14ac:dyDescent="0.2">
      <c r="A37" t="s">
        <v>35</v>
      </c>
      <c r="B37" s="3">
        <v>12.336415068673748</v>
      </c>
      <c r="C37">
        <v>0</v>
      </c>
      <c r="D37">
        <f t="shared" si="0"/>
        <v>0</v>
      </c>
    </row>
    <row r="38" spans="1:4" x14ac:dyDescent="0.2">
      <c r="A38" t="s">
        <v>36</v>
      </c>
      <c r="B38" s="3">
        <v>-9.0066926290033944</v>
      </c>
      <c r="C38">
        <v>0</v>
      </c>
      <c r="D38">
        <f t="shared" si="0"/>
        <v>1</v>
      </c>
    </row>
    <row r="39" spans="1:4" x14ac:dyDescent="0.2">
      <c r="A39" t="s">
        <v>37</v>
      </c>
      <c r="B39" s="3">
        <v>-7.241513595373358</v>
      </c>
      <c r="C39">
        <v>0</v>
      </c>
      <c r="D39">
        <f t="shared" si="0"/>
        <v>1</v>
      </c>
    </row>
    <row r="40" spans="1:4" x14ac:dyDescent="0.2">
      <c r="A40" t="s">
        <v>38</v>
      </c>
      <c r="B40" s="3">
        <v>-1.4366486769769271</v>
      </c>
      <c r="C40">
        <v>0</v>
      </c>
      <c r="D40">
        <f t="shared" si="0"/>
        <v>0</v>
      </c>
    </row>
    <row r="41" spans="1:4" x14ac:dyDescent="0.2">
      <c r="A41" t="s">
        <v>39</v>
      </c>
      <c r="B41" s="3">
        <v>-6.9456611681123128</v>
      </c>
      <c r="C41">
        <v>0</v>
      </c>
      <c r="D41">
        <f t="shared" si="0"/>
        <v>1</v>
      </c>
    </row>
    <row r="42" spans="1:4" x14ac:dyDescent="0.2">
      <c r="A42" t="s">
        <v>40</v>
      </c>
      <c r="B42" s="3">
        <v>2.4282486526809008</v>
      </c>
      <c r="C42">
        <v>0</v>
      </c>
      <c r="D42">
        <f t="shared" si="0"/>
        <v>0</v>
      </c>
    </row>
    <row r="43" spans="1:4" x14ac:dyDescent="0.2">
      <c r="A43" t="s">
        <v>41</v>
      </c>
      <c r="B43" s="3">
        <v>-0.64999386981053164</v>
      </c>
      <c r="C43">
        <v>0</v>
      </c>
      <c r="D43">
        <f t="shared" si="0"/>
        <v>0</v>
      </c>
    </row>
    <row r="44" spans="1:4" x14ac:dyDescent="0.2">
      <c r="A44" t="s">
        <v>42</v>
      </c>
      <c r="B44" s="3">
        <v>-15.640005589901019</v>
      </c>
      <c r="C44">
        <v>1</v>
      </c>
      <c r="D44">
        <f t="shared" si="0"/>
        <v>1</v>
      </c>
    </row>
    <row r="45" spans="1:4" x14ac:dyDescent="0.2">
      <c r="A45" t="s">
        <v>43</v>
      </c>
      <c r="B45" s="3">
        <v>2.9234154866547133</v>
      </c>
      <c r="C45">
        <v>0</v>
      </c>
      <c r="D45">
        <f t="shared" si="0"/>
        <v>0</v>
      </c>
    </row>
    <row r="46" spans="1:4" x14ac:dyDescent="0.2">
      <c r="A46" t="s">
        <v>44</v>
      </c>
      <c r="B46" s="3">
        <v>-15.807208022295024</v>
      </c>
      <c r="C46">
        <v>0</v>
      </c>
      <c r="D46">
        <f t="shared" si="0"/>
        <v>1</v>
      </c>
    </row>
    <row r="47" spans="1:4" x14ac:dyDescent="0.2">
      <c r="A47" t="s">
        <v>45</v>
      </c>
      <c r="B47" s="3">
        <v>-16.181698943537668</v>
      </c>
      <c r="C47">
        <v>0</v>
      </c>
      <c r="D47">
        <f t="shared" si="0"/>
        <v>1</v>
      </c>
    </row>
    <row r="48" spans="1:4" x14ac:dyDescent="0.2">
      <c r="A48" t="s">
        <v>46</v>
      </c>
      <c r="B48" s="3">
        <v>4.8079655370651402</v>
      </c>
      <c r="C48">
        <v>0</v>
      </c>
      <c r="D48">
        <f t="shared" si="0"/>
        <v>0</v>
      </c>
    </row>
    <row r="49" spans="1:4" x14ac:dyDescent="0.2">
      <c r="A49" t="s">
        <v>47</v>
      </c>
      <c r="B49" s="3">
        <v>-7.9367137790074329</v>
      </c>
      <c r="C49">
        <v>0</v>
      </c>
      <c r="D49">
        <f t="shared" si="0"/>
        <v>1</v>
      </c>
    </row>
    <row r="50" spans="1:4" x14ac:dyDescent="0.2">
      <c r="A50" t="s">
        <v>48</v>
      </c>
      <c r="B50" s="3">
        <v>-3.7979714764565813</v>
      </c>
      <c r="C50">
        <v>0</v>
      </c>
      <c r="D50">
        <f t="shared" si="0"/>
        <v>0</v>
      </c>
    </row>
    <row r="51" spans="1:4" x14ac:dyDescent="0.2">
      <c r="A51" t="s">
        <v>49</v>
      </c>
      <c r="B51" s="3">
        <v>-5.9679712941827674</v>
      </c>
      <c r="C51">
        <v>0</v>
      </c>
      <c r="D51">
        <f t="shared" si="0"/>
        <v>0</v>
      </c>
    </row>
    <row r="52" spans="1:4" x14ac:dyDescent="0.2">
      <c r="A52" t="s">
        <v>50</v>
      </c>
      <c r="B52" s="3">
        <v>-5.645007584491049</v>
      </c>
      <c r="C52">
        <v>0</v>
      </c>
      <c r="D52">
        <f t="shared" si="0"/>
        <v>0</v>
      </c>
    </row>
    <row r="53" spans="1:4" x14ac:dyDescent="0.2">
      <c r="A53" t="s">
        <v>51</v>
      </c>
      <c r="B53" s="3">
        <v>2.074814532934433</v>
      </c>
      <c r="C53">
        <v>0</v>
      </c>
      <c r="D53">
        <f t="shared" si="0"/>
        <v>0</v>
      </c>
    </row>
    <row r="54" spans="1:4" x14ac:dyDescent="0.2">
      <c r="A54" t="s">
        <v>52</v>
      </c>
      <c r="B54" s="3">
        <v>36.026386771899624</v>
      </c>
      <c r="C54">
        <v>0</v>
      </c>
      <c r="D54">
        <f t="shared" si="0"/>
        <v>0</v>
      </c>
    </row>
    <row r="55" spans="1:4" x14ac:dyDescent="0.2">
      <c r="A55" t="s">
        <v>53</v>
      </c>
      <c r="B55" s="3">
        <v>3.2702860885882181</v>
      </c>
      <c r="C55">
        <v>0</v>
      </c>
      <c r="D55">
        <f t="shared" si="0"/>
        <v>0</v>
      </c>
    </row>
    <row r="56" spans="1:4" x14ac:dyDescent="0.2">
      <c r="A56" t="s">
        <v>54</v>
      </c>
      <c r="B56" s="3">
        <v>-6.4045832226732253</v>
      </c>
      <c r="C56">
        <v>0</v>
      </c>
      <c r="D56">
        <f t="shared" si="0"/>
        <v>1</v>
      </c>
    </row>
    <row r="57" spans="1:4" x14ac:dyDescent="0.2">
      <c r="A57" t="s">
        <v>55</v>
      </c>
      <c r="B57" s="3">
        <v>-30.364649103770702</v>
      </c>
      <c r="C57">
        <v>0</v>
      </c>
      <c r="D57">
        <f t="shared" si="0"/>
        <v>1</v>
      </c>
    </row>
    <row r="58" spans="1:4" x14ac:dyDescent="0.2">
      <c r="A58" t="s">
        <v>56</v>
      </c>
      <c r="B58" s="3">
        <v>39.706125570776251</v>
      </c>
      <c r="C58">
        <v>0</v>
      </c>
      <c r="D58">
        <f t="shared" si="0"/>
        <v>0</v>
      </c>
    </row>
    <row r="59" spans="1:4" x14ac:dyDescent="0.2">
      <c r="A59" t="s">
        <v>57</v>
      </c>
      <c r="B59" s="3">
        <v>-4.3302897039361916</v>
      </c>
      <c r="C59">
        <v>0</v>
      </c>
      <c r="D59">
        <f t="shared" si="0"/>
        <v>0</v>
      </c>
    </row>
    <row r="60" spans="1:4" x14ac:dyDescent="0.2">
      <c r="A60" t="s">
        <v>58</v>
      </c>
      <c r="B60" s="3">
        <v>6.2309289263487422</v>
      </c>
      <c r="C60">
        <v>0</v>
      </c>
      <c r="D60">
        <f t="shared" si="0"/>
        <v>0</v>
      </c>
    </row>
    <row r="61" spans="1:4" x14ac:dyDescent="0.2">
      <c r="A61" t="s">
        <v>59</v>
      </c>
      <c r="B61" s="3">
        <v>-14.557128714833963</v>
      </c>
      <c r="C61">
        <v>0</v>
      </c>
      <c r="D61">
        <f t="shared" si="0"/>
        <v>1</v>
      </c>
    </row>
    <row r="62" spans="1:4" x14ac:dyDescent="0.2">
      <c r="A62" t="s">
        <v>60</v>
      </c>
      <c r="B62" s="3">
        <v>-22.33390077107434</v>
      </c>
      <c r="C62">
        <v>0</v>
      </c>
      <c r="D62">
        <f t="shared" si="0"/>
        <v>1</v>
      </c>
    </row>
    <row r="63" spans="1:4" x14ac:dyDescent="0.2">
      <c r="A63" t="s">
        <v>61</v>
      </c>
      <c r="B63" s="3">
        <v>-0.16222576945545195</v>
      </c>
      <c r="C63">
        <v>0</v>
      </c>
      <c r="D63">
        <f t="shared" si="0"/>
        <v>0</v>
      </c>
    </row>
    <row r="64" spans="1:4" x14ac:dyDescent="0.2">
      <c r="A64" t="s">
        <v>62</v>
      </c>
      <c r="B64" s="3">
        <v>-15.310633151069098</v>
      </c>
      <c r="C64">
        <v>0</v>
      </c>
      <c r="D64">
        <f t="shared" si="0"/>
        <v>1</v>
      </c>
    </row>
    <row r="65" spans="1:4" x14ac:dyDescent="0.2">
      <c r="A65" t="s">
        <v>63</v>
      </c>
      <c r="B65" s="3">
        <v>-41.526398044411621</v>
      </c>
      <c r="C65">
        <v>0</v>
      </c>
      <c r="D65">
        <f t="shared" si="0"/>
        <v>1</v>
      </c>
    </row>
    <row r="66" spans="1:4" x14ac:dyDescent="0.2">
      <c r="A66" t="s">
        <v>64</v>
      </c>
      <c r="B66" s="3">
        <v>-0.85437747711549406</v>
      </c>
      <c r="C66">
        <v>0</v>
      </c>
      <c r="D66">
        <f t="shared" si="0"/>
        <v>0</v>
      </c>
    </row>
    <row r="67" spans="1:4" x14ac:dyDescent="0.2">
      <c r="A67" t="s">
        <v>65</v>
      </c>
      <c r="B67" s="3">
        <v>-7.4235366556499081</v>
      </c>
      <c r="C67">
        <v>0</v>
      </c>
      <c r="D67">
        <f t="shared" ref="D67:D112" si="1">IF(B67&lt;$E$2,1,0)</f>
        <v>1</v>
      </c>
    </row>
    <row r="68" spans="1:4" x14ac:dyDescent="0.2">
      <c r="A68" t="s">
        <v>66</v>
      </c>
      <c r="B68" s="3">
        <v>4.0568154286314444</v>
      </c>
      <c r="C68">
        <v>0</v>
      </c>
      <c r="D68">
        <f t="shared" si="1"/>
        <v>0</v>
      </c>
    </row>
    <row r="69" spans="1:4" x14ac:dyDescent="0.2">
      <c r="A69" t="s">
        <v>67</v>
      </c>
      <c r="B69" s="3">
        <v>-9.7792423294526483</v>
      </c>
      <c r="C69">
        <v>0</v>
      </c>
      <c r="D69">
        <f t="shared" si="1"/>
        <v>1</v>
      </c>
    </row>
    <row r="70" spans="1:4" x14ac:dyDescent="0.2">
      <c r="A70" t="s">
        <v>68</v>
      </c>
      <c r="B70" s="3">
        <v>15.950359027713573</v>
      </c>
      <c r="C70">
        <v>0</v>
      </c>
      <c r="D70">
        <f t="shared" si="1"/>
        <v>0</v>
      </c>
    </row>
    <row r="71" spans="1:4" x14ac:dyDescent="0.2">
      <c r="A71" t="s">
        <v>69</v>
      </c>
      <c r="B71" s="3">
        <v>8.4830425405955623</v>
      </c>
      <c r="C71">
        <v>0</v>
      </c>
      <c r="D71">
        <f t="shared" si="1"/>
        <v>0</v>
      </c>
    </row>
    <row r="72" spans="1:4" x14ac:dyDescent="0.2">
      <c r="A72" t="s">
        <v>70</v>
      </c>
      <c r="B72" s="3">
        <v>16.660619184175459</v>
      </c>
      <c r="C72">
        <v>1</v>
      </c>
      <c r="D72">
        <f t="shared" si="1"/>
        <v>0</v>
      </c>
    </row>
    <row r="73" spans="1:4" x14ac:dyDescent="0.2">
      <c r="A73" t="s">
        <v>71</v>
      </c>
      <c r="B73" s="3">
        <v>-21.612291162267589</v>
      </c>
      <c r="C73">
        <v>0</v>
      </c>
      <c r="D73">
        <f t="shared" si="1"/>
        <v>1</v>
      </c>
    </row>
    <row r="74" spans="1:4" x14ac:dyDescent="0.2">
      <c r="A74" t="s">
        <v>72</v>
      </c>
      <c r="B74" s="3">
        <v>14.303122819471211</v>
      </c>
      <c r="C74">
        <v>0</v>
      </c>
      <c r="D74">
        <f t="shared" si="1"/>
        <v>0</v>
      </c>
    </row>
    <row r="75" spans="1:4" x14ac:dyDescent="0.2">
      <c r="A75" t="s">
        <v>73</v>
      </c>
      <c r="B75" s="3">
        <v>5.5066085580734274E-2</v>
      </c>
      <c r="C75">
        <v>0</v>
      </c>
      <c r="D75">
        <f t="shared" si="1"/>
        <v>0</v>
      </c>
    </row>
    <row r="76" spans="1:4" x14ac:dyDescent="0.2">
      <c r="A76" t="s">
        <v>74</v>
      </c>
      <c r="B76" s="3">
        <v>-7.740409008837652</v>
      </c>
      <c r="C76">
        <v>0</v>
      </c>
      <c r="D76">
        <f t="shared" si="1"/>
        <v>1</v>
      </c>
    </row>
    <row r="77" spans="1:4" x14ac:dyDescent="0.2">
      <c r="A77" t="s">
        <v>75</v>
      </c>
      <c r="B77" s="3">
        <v>5.8761094430432097</v>
      </c>
      <c r="C77">
        <v>0</v>
      </c>
      <c r="D77">
        <f t="shared" si="1"/>
        <v>0</v>
      </c>
    </row>
    <row r="78" spans="1:4" x14ac:dyDescent="0.2">
      <c r="A78" t="s">
        <v>76</v>
      </c>
      <c r="B78" s="3">
        <v>-5.787477512605105</v>
      </c>
      <c r="C78">
        <v>0</v>
      </c>
      <c r="D78">
        <f t="shared" si="1"/>
        <v>0</v>
      </c>
    </row>
    <row r="79" spans="1:4" x14ac:dyDescent="0.2">
      <c r="A79" t="s">
        <v>77</v>
      </c>
      <c r="B79" s="3">
        <v>-7.1082146104880266</v>
      </c>
      <c r="C79">
        <v>0</v>
      </c>
      <c r="D79">
        <f t="shared" si="1"/>
        <v>1</v>
      </c>
    </row>
    <row r="80" spans="1:4" x14ac:dyDescent="0.2">
      <c r="A80" t="s">
        <v>78</v>
      </c>
      <c r="B80" s="3">
        <v>1.3618389013804233</v>
      </c>
      <c r="C80">
        <v>0</v>
      </c>
      <c r="D80">
        <f t="shared" si="1"/>
        <v>0</v>
      </c>
    </row>
    <row r="81" spans="1:4" x14ac:dyDescent="0.2">
      <c r="A81" t="s">
        <v>79</v>
      </c>
      <c r="B81" s="3">
        <v>4.7616522556354246</v>
      </c>
      <c r="C81">
        <v>0</v>
      </c>
      <c r="D81">
        <f t="shared" si="1"/>
        <v>0</v>
      </c>
    </row>
    <row r="82" spans="1:4" x14ac:dyDescent="0.2">
      <c r="A82" t="s">
        <v>80</v>
      </c>
      <c r="B82" s="3">
        <v>0.88978673090362426</v>
      </c>
      <c r="C82">
        <v>0</v>
      </c>
      <c r="D82">
        <f t="shared" si="1"/>
        <v>0</v>
      </c>
    </row>
    <row r="83" spans="1:4" x14ac:dyDescent="0.2">
      <c r="A83" t="s">
        <v>81</v>
      </c>
      <c r="B83" s="3">
        <v>-6.2303473070908728</v>
      </c>
      <c r="C83">
        <v>1</v>
      </c>
      <c r="D83">
        <f t="shared" si="1"/>
        <v>1</v>
      </c>
    </row>
    <row r="84" spans="1:4" x14ac:dyDescent="0.2">
      <c r="A84" t="s">
        <v>82</v>
      </c>
      <c r="B84" s="3">
        <v>1.5074079263108977</v>
      </c>
      <c r="C84">
        <v>0</v>
      </c>
      <c r="D84">
        <f t="shared" si="1"/>
        <v>0</v>
      </c>
    </row>
    <row r="85" spans="1:4" x14ac:dyDescent="0.2">
      <c r="A85" t="s">
        <v>83</v>
      </c>
      <c r="B85" s="3">
        <v>-13.634014800314468</v>
      </c>
      <c r="C85">
        <v>0</v>
      </c>
      <c r="D85">
        <f t="shared" si="1"/>
        <v>1</v>
      </c>
    </row>
    <row r="86" spans="1:4" x14ac:dyDescent="0.2">
      <c r="A86" t="s">
        <v>84</v>
      </c>
      <c r="B86" s="3">
        <v>5.9835331507129368</v>
      </c>
      <c r="C86">
        <v>1</v>
      </c>
      <c r="D86">
        <f t="shared" si="1"/>
        <v>0</v>
      </c>
    </row>
    <row r="87" spans="1:4" x14ac:dyDescent="0.2">
      <c r="A87" t="s">
        <v>85</v>
      </c>
      <c r="B87" s="3">
        <v>24.261263636839413</v>
      </c>
      <c r="C87">
        <v>0</v>
      </c>
      <c r="D87">
        <f t="shared" si="1"/>
        <v>0</v>
      </c>
    </row>
    <row r="88" spans="1:4" x14ac:dyDescent="0.2">
      <c r="A88" t="s">
        <v>86</v>
      </c>
      <c r="B88" s="3">
        <v>-7.0238917761919843</v>
      </c>
      <c r="C88">
        <v>0</v>
      </c>
      <c r="D88">
        <f t="shared" si="1"/>
        <v>1</v>
      </c>
    </row>
    <row r="89" spans="1:4" x14ac:dyDescent="0.2">
      <c r="A89" t="s">
        <v>87</v>
      </c>
      <c r="B89" s="3">
        <v>27.285000925508236</v>
      </c>
      <c r="C89">
        <v>0</v>
      </c>
      <c r="D89">
        <f t="shared" si="1"/>
        <v>0</v>
      </c>
    </row>
    <row r="90" spans="1:4" x14ac:dyDescent="0.2">
      <c r="A90" t="s">
        <v>88</v>
      </c>
      <c r="B90" s="3">
        <v>-9.625086830999761</v>
      </c>
      <c r="C90">
        <v>0</v>
      </c>
      <c r="D90">
        <f t="shared" si="1"/>
        <v>1</v>
      </c>
    </row>
    <row r="91" spans="1:4" x14ac:dyDescent="0.2">
      <c r="A91" t="s">
        <v>89</v>
      </c>
      <c r="B91" s="3">
        <v>-5.970348486261269</v>
      </c>
      <c r="C91">
        <v>0</v>
      </c>
      <c r="D91">
        <f t="shared" si="1"/>
        <v>0</v>
      </c>
    </row>
    <row r="92" spans="1:4" x14ac:dyDescent="0.2">
      <c r="A92" t="s">
        <v>90</v>
      </c>
      <c r="B92" s="3">
        <v>-17.493257869854045</v>
      </c>
      <c r="C92">
        <v>0</v>
      </c>
      <c r="D92">
        <f t="shared" si="1"/>
        <v>1</v>
      </c>
    </row>
    <row r="93" spans="1:4" x14ac:dyDescent="0.2">
      <c r="A93" t="s">
        <v>91</v>
      </c>
      <c r="B93" s="3">
        <v>7.6426818250263509</v>
      </c>
      <c r="C93">
        <v>0</v>
      </c>
      <c r="D93">
        <f t="shared" si="1"/>
        <v>0</v>
      </c>
    </row>
    <row r="94" spans="1:4" x14ac:dyDescent="0.2">
      <c r="A94" t="s">
        <v>92</v>
      </c>
      <c r="B94" s="3">
        <v>-4.8700125423376157</v>
      </c>
      <c r="C94">
        <v>0</v>
      </c>
      <c r="D94">
        <f t="shared" si="1"/>
        <v>0</v>
      </c>
    </row>
    <row r="95" spans="1:4" x14ac:dyDescent="0.2">
      <c r="A95" t="s">
        <v>93</v>
      </c>
      <c r="B95" s="3">
        <v>9.2990648283214448</v>
      </c>
      <c r="C95">
        <v>0</v>
      </c>
      <c r="D95">
        <f t="shared" si="1"/>
        <v>0</v>
      </c>
    </row>
    <row r="96" spans="1:4" x14ac:dyDescent="0.2">
      <c r="A96" t="s">
        <v>94</v>
      </c>
      <c r="B96" s="3">
        <v>-2.2219652519076942</v>
      </c>
      <c r="C96">
        <v>0</v>
      </c>
      <c r="D96">
        <f t="shared" si="1"/>
        <v>0</v>
      </c>
    </row>
    <row r="97" spans="1:4" x14ac:dyDescent="0.2">
      <c r="A97" t="s">
        <v>95</v>
      </c>
      <c r="B97" s="3">
        <v>1.1365181519705625</v>
      </c>
      <c r="C97">
        <v>0</v>
      </c>
      <c r="D97">
        <f t="shared" si="1"/>
        <v>0</v>
      </c>
    </row>
    <row r="98" spans="1:4" x14ac:dyDescent="0.2">
      <c r="A98" t="s">
        <v>96</v>
      </c>
      <c r="B98" s="3">
        <v>6.347759141361303</v>
      </c>
      <c r="C98">
        <v>0</v>
      </c>
      <c r="D98">
        <f t="shared" si="1"/>
        <v>0</v>
      </c>
    </row>
    <row r="99" spans="1:4" x14ac:dyDescent="0.2">
      <c r="A99" t="s">
        <v>97</v>
      </c>
      <c r="B99" s="3">
        <v>-13.309924718512306</v>
      </c>
      <c r="C99">
        <v>0</v>
      </c>
      <c r="D99">
        <f t="shared" si="1"/>
        <v>1</v>
      </c>
    </row>
    <row r="100" spans="1:4" x14ac:dyDescent="0.2">
      <c r="A100" t="s">
        <v>98</v>
      </c>
      <c r="B100" s="3">
        <v>24.676504627516838</v>
      </c>
      <c r="C100">
        <v>0</v>
      </c>
      <c r="D100">
        <f t="shared" si="1"/>
        <v>0</v>
      </c>
    </row>
    <row r="101" spans="1:4" x14ac:dyDescent="0.2">
      <c r="A101" t="s">
        <v>99</v>
      </c>
      <c r="B101" s="3">
        <v>-2.5741943948923507</v>
      </c>
      <c r="C101">
        <v>0</v>
      </c>
      <c r="D101">
        <f t="shared" si="1"/>
        <v>0</v>
      </c>
    </row>
    <row r="102" spans="1:4" x14ac:dyDescent="0.2">
      <c r="A102" t="s">
        <v>100</v>
      </c>
      <c r="B102" s="3">
        <v>-5.9389160529761709</v>
      </c>
      <c r="C102">
        <v>0</v>
      </c>
      <c r="D102">
        <f t="shared" si="1"/>
        <v>0</v>
      </c>
    </row>
    <row r="103" spans="1:4" x14ac:dyDescent="0.2">
      <c r="A103" t="s">
        <v>101</v>
      </c>
      <c r="B103" s="3">
        <v>-10.989579761384096</v>
      </c>
      <c r="C103">
        <v>0</v>
      </c>
      <c r="D103">
        <f t="shared" si="1"/>
        <v>1</v>
      </c>
    </row>
    <row r="104" spans="1:4" x14ac:dyDescent="0.2">
      <c r="A104" t="s">
        <v>102</v>
      </c>
      <c r="B104" s="3">
        <v>-5.8833567563601941</v>
      </c>
      <c r="C104">
        <v>0</v>
      </c>
      <c r="D104">
        <f t="shared" si="1"/>
        <v>0</v>
      </c>
    </row>
    <row r="105" spans="1:4" x14ac:dyDescent="0.2">
      <c r="A105" t="s">
        <v>103</v>
      </c>
      <c r="B105" s="3">
        <v>-3.693971814726992</v>
      </c>
      <c r="C105">
        <v>1</v>
      </c>
      <c r="D105">
        <f t="shared" si="1"/>
        <v>0</v>
      </c>
    </row>
    <row r="106" spans="1:4" x14ac:dyDescent="0.2">
      <c r="A106" t="s">
        <v>104</v>
      </c>
      <c r="B106" s="3">
        <v>-0.92329154812655478</v>
      </c>
      <c r="C106">
        <v>0</v>
      </c>
      <c r="D106">
        <f t="shared" si="1"/>
        <v>0</v>
      </c>
    </row>
    <row r="107" spans="1:4" x14ac:dyDescent="0.2">
      <c r="A107" t="s">
        <v>105</v>
      </c>
      <c r="B107" s="3">
        <v>-5.075375162558057</v>
      </c>
      <c r="C107">
        <v>0</v>
      </c>
      <c r="D107">
        <f t="shared" si="1"/>
        <v>0</v>
      </c>
    </row>
    <row r="108" spans="1:4" x14ac:dyDescent="0.2">
      <c r="A108" t="s">
        <v>106</v>
      </c>
      <c r="B108" s="3">
        <v>7.9735140975061123</v>
      </c>
      <c r="C108">
        <v>0</v>
      </c>
      <c r="D108">
        <f t="shared" si="1"/>
        <v>0</v>
      </c>
    </row>
    <row r="109" spans="1:4" x14ac:dyDescent="0.2">
      <c r="A109" t="s">
        <v>107</v>
      </c>
      <c r="B109" s="3">
        <v>-9.777769570279716</v>
      </c>
      <c r="C109">
        <v>0</v>
      </c>
      <c r="D109">
        <f t="shared" si="1"/>
        <v>1</v>
      </c>
    </row>
    <row r="110" spans="1:4" x14ac:dyDescent="0.2">
      <c r="A110" t="s">
        <v>108</v>
      </c>
      <c r="B110" s="3">
        <v>-6.964765810981925</v>
      </c>
      <c r="C110">
        <v>0</v>
      </c>
      <c r="D110">
        <f t="shared" si="1"/>
        <v>1</v>
      </c>
    </row>
    <row r="111" spans="1:4" x14ac:dyDescent="0.2">
      <c r="A111" t="s">
        <v>109</v>
      </c>
      <c r="B111" s="3">
        <v>-6.9952823382080735</v>
      </c>
      <c r="C111">
        <v>0</v>
      </c>
      <c r="D111">
        <f t="shared" si="1"/>
        <v>1</v>
      </c>
    </row>
    <row r="112" spans="1:4" x14ac:dyDescent="0.2">
      <c r="A112" t="s">
        <v>110</v>
      </c>
      <c r="B112" s="3">
        <v>-6.0463051861320363</v>
      </c>
      <c r="C112">
        <v>1</v>
      </c>
      <c r="D112">
        <f t="shared" si="1"/>
        <v>1</v>
      </c>
    </row>
    <row r="113" spans="2:2" x14ac:dyDescent="0.2">
      <c r="B113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6"/>
  <sheetViews>
    <sheetView zoomScale="112" zoomScaleNormal="112" workbookViewId="0">
      <selection activeCell="C25" sqref="C25"/>
    </sheetView>
  </sheetViews>
  <sheetFormatPr defaultRowHeight="12.75" x14ac:dyDescent="0.2"/>
  <cols>
    <col min="1" max="1" width="38.140625" customWidth="1"/>
    <col min="2" max="2" width="14.140625" customWidth="1"/>
    <col min="3" max="3" width="14.28515625" customWidth="1"/>
    <col min="4" max="4" width="14.42578125" customWidth="1"/>
    <col min="7" max="7" width="16.5703125" customWidth="1"/>
    <col min="8" max="8" width="16.42578125" customWidth="1"/>
  </cols>
  <sheetData>
    <row r="2" spans="1:4" x14ac:dyDescent="0.2">
      <c r="B2" s="1" t="s">
        <v>141</v>
      </c>
      <c r="C2" s="1" t="s">
        <v>142</v>
      </c>
      <c r="D2" s="1" t="s">
        <v>143</v>
      </c>
    </row>
    <row r="5" spans="1:4" x14ac:dyDescent="0.2">
      <c r="A5" s="1" t="s">
        <v>134</v>
      </c>
      <c r="B5">
        <v>0.5</v>
      </c>
      <c r="C5" s="12">
        <v>0.1</v>
      </c>
      <c r="D5" s="12">
        <v>0.2</v>
      </c>
    </row>
    <row r="6" spans="1:4" x14ac:dyDescent="0.2">
      <c r="A6" s="1" t="s">
        <v>144</v>
      </c>
      <c r="B6" s="12">
        <v>0.03</v>
      </c>
      <c r="C6">
        <v>7.0000000000000007E-2</v>
      </c>
      <c r="D6">
        <v>0.06</v>
      </c>
    </row>
    <row r="7" spans="1:4" x14ac:dyDescent="0.2">
      <c r="A7" s="6" t="s">
        <v>148</v>
      </c>
      <c r="B7" s="11" t="s">
        <v>112</v>
      </c>
      <c r="C7" s="11" t="s">
        <v>113</v>
      </c>
      <c r="D7" s="11" t="s">
        <v>113</v>
      </c>
    </row>
    <row r="8" spans="1:4" x14ac:dyDescent="0.2">
      <c r="A8" s="6" t="s">
        <v>149</v>
      </c>
      <c r="B8" s="1">
        <v>80</v>
      </c>
      <c r="C8" s="1">
        <v>-3</v>
      </c>
      <c r="D8" s="1">
        <v>1</v>
      </c>
    </row>
    <row r="9" spans="1:4" x14ac:dyDescent="0.2">
      <c r="A9" s="1" t="s">
        <v>150</v>
      </c>
      <c r="B9" s="7">
        <v>60</v>
      </c>
      <c r="C9" s="8">
        <v>-5</v>
      </c>
      <c r="D9" s="9">
        <v>0</v>
      </c>
    </row>
    <row r="10" spans="1:4" x14ac:dyDescent="0.2">
      <c r="A10" s="6" t="s">
        <v>132</v>
      </c>
      <c r="B10">
        <f>IF(B9&gt;B8,1,0)</f>
        <v>0</v>
      </c>
      <c r="C10">
        <f>IF(C9&lt;C8,1,0)</f>
        <v>1</v>
      </c>
      <c r="D10">
        <f>IF(D9&lt;D8,1,0)</f>
        <v>1</v>
      </c>
    </row>
    <row r="11" spans="1:4" x14ac:dyDescent="0.2">
      <c r="A11" s="6" t="s">
        <v>137</v>
      </c>
      <c r="B11">
        <v>0.55000000000000004</v>
      </c>
      <c r="C11">
        <v>0.05</v>
      </c>
      <c r="D11">
        <v>0.15</v>
      </c>
    </row>
    <row r="12" spans="1:4" x14ac:dyDescent="0.2">
      <c r="A12" s="6" t="s">
        <v>151</v>
      </c>
      <c r="B12" s="5">
        <f>B11/SUM($B$11:$D$11)</f>
        <v>0.73333333333333328</v>
      </c>
      <c r="C12" s="5">
        <f>C11/SUM($B$11:$D$11)</f>
        <v>6.6666666666666666E-2</v>
      </c>
      <c r="D12" s="5">
        <f>D11/SUM($B$11:$D$11)</f>
        <v>0.19999999999999996</v>
      </c>
    </row>
    <row r="13" spans="1:4" x14ac:dyDescent="0.2">
      <c r="B13" s="5">
        <f>IF(B10=1,B5*B12,B6*B12)</f>
        <v>2.1999999999999999E-2</v>
      </c>
      <c r="C13" s="5">
        <f>IF(C10=1,C5*C12,C6*C12)</f>
        <v>6.6666666666666671E-3</v>
      </c>
      <c r="D13" s="5">
        <f>IF(D10=1,D5*D12,D6*D12)</f>
        <v>3.9999999999999994E-2</v>
      </c>
    </row>
    <row r="14" spans="1:4" x14ac:dyDescent="0.2">
      <c r="A14" s="1" t="s">
        <v>146</v>
      </c>
    </row>
    <row r="15" spans="1:4" x14ac:dyDescent="0.2">
      <c r="A15" s="17">
        <f>SUM(B13:D13)</f>
        <v>6.8666666666666654E-2</v>
      </c>
    </row>
    <row r="16" spans="1:4" x14ac:dyDescent="0.2">
      <c r="A16" s="1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B3" sqref="B3"/>
    </sheetView>
  </sheetViews>
  <sheetFormatPr defaultRowHeight="12.75" x14ac:dyDescent="0.2"/>
  <cols>
    <col min="1" max="1" width="21.42578125" customWidth="1"/>
    <col min="2" max="2" width="27.140625" customWidth="1"/>
    <col min="3" max="3" width="14" customWidth="1"/>
  </cols>
  <sheetData>
    <row r="1" spans="1:3" x14ac:dyDescent="0.2">
      <c r="B1" s="1" t="s">
        <v>117</v>
      </c>
      <c r="C1" s="1" t="s">
        <v>116</v>
      </c>
    </row>
    <row r="2" spans="1:3" x14ac:dyDescent="0.2">
      <c r="A2" s="1" t="s">
        <v>111</v>
      </c>
      <c r="B2" s="1" t="s">
        <v>118</v>
      </c>
      <c r="C2" s="1" t="s">
        <v>138</v>
      </c>
    </row>
    <row r="3" spans="1:3" x14ac:dyDescent="0.2">
      <c r="A3" t="s">
        <v>0</v>
      </c>
      <c r="B3">
        <v>0.05</v>
      </c>
      <c r="C3">
        <v>0</v>
      </c>
    </row>
    <row r="4" spans="1:3" x14ac:dyDescent="0.2">
      <c r="A4" t="s">
        <v>1</v>
      </c>
      <c r="B4">
        <v>0.03</v>
      </c>
      <c r="C4">
        <v>0</v>
      </c>
    </row>
    <row r="5" spans="1:3" x14ac:dyDescent="0.2">
      <c r="A5" t="s">
        <v>2</v>
      </c>
      <c r="B5">
        <v>0.1</v>
      </c>
      <c r="C5">
        <v>0</v>
      </c>
    </row>
    <row r="6" spans="1:3" x14ac:dyDescent="0.2">
      <c r="A6" t="s">
        <v>3</v>
      </c>
      <c r="B6">
        <v>0.1</v>
      </c>
      <c r="C6">
        <v>0</v>
      </c>
    </row>
    <row r="7" spans="1:3" x14ac:dyDescent="0.2">
      <c r="A7" t="s">
        <v>4</v>
      </c>
      <c r="B7">
        <v>0.11</v>
      </c>
      <c r="C7">
        <v>0</v>
      </c>
    </row>
    <row r="8" spans="1:3" x14ac:dyDescent="0.2">
      <c r="A8" t="s">
        <v>5</v>
      </c>
      <c r="B8">
        <v>0.08</v>
      </c>
      <c r="C8">
        <v>0</v>
      </c>
    </row>
    <row r="9" spans="1:3" x14ac:dyDescent="0.2">
      <c r="A9" t="s">
        <v>6</v>
      </c>
      <c r="B9">
        <v>0.3</v>
      </c>
      <c r="C9">
        <v>0</v>
      </c>
    </row>
    <row r="10" spans="1:3" x14ac:dyDescent="0.2">
      <c r="A10" t="s">
        <v>7</v>
      </c>
      <c r="B10">
        <v>7.0000000000000007E-2</v>
      </c>
      <c r="C10">
        <v>0</v>
      </c>
    </row>
    <row r="11" spans="1:3" x14ac:dyDescent="0.2">
      <c r="A11" t="s">
        <v>8</v>
      </c>
      <c r="B11">
        <v>0.03</v>
      </c>
      <c r="C11">
        <v>0</v>
      </c>
    </row>
    <row r="12" spans="1:3" x14ac:dyDescent="0.2">
      <c r="A12" t="s">
        <v>9</v>
      </c>
      <c r="B12">
        <v>0.05</v>
      </c>
      <c r="C12">
        <v>0</v>
      </c>
    </row>
    <row r="13" spans="1:3" x14ac:dyDescent="0.2">
      <c r="A13" t="s">
        <v>10</v>
      </c>
      <c r="B13">
        <v>0.3</v>
      </c>
      <c r="C13">
        <v>1</v>
      </c>
    </row>
    <row r="14" spans="1:3" x14ac:dyDescent="0.2">
      <c r="A14" t="s">
        <v>11</v>
      </c>
      <c r="B14">
        <v>7.0000000000000007E-2</v>
      </c>
      <c r="C14">
        <v>0</v>
      </c>
    </row>
    <row r="15" spans="1:3" x14ac:dyDescent="0.2">
      <c r="A15" t="s">
        <v>12</v>
      </c>
      <c r="B15">
        <v>7.0000000000000007E-2</v>
      </c>
      <c r="C15">
        <v>0</v>
      </c>
    </row>
    <row r="16" spans="1:3" x14ac:dyDescent="0.2">
      <c r="A16" t="s">
        <v>13</v>
      </c>
      <c r="B16">
        <v>0.05</v>
      </c>
      <c r="C16">
        <v>0</v>
      </c>
    </row>
    <row r="17" spans="1:3" x14ac:dyDescent="0.2">
      <c r="A17" t="s">
        <v>14</v>
      </c>
      <c r="B17">
        <v>0.12</v>
      </c>
      <c r="C17">
        <v>0</v>
      </c>
    </row>
    <row r="18" spans="1:3" x14ac:dyDescent="0.2">
      <c r="A18" t="s">
        <v>15</v>
      </c>
      <c r="B18">
        <v>0.03</v>
      </c>
      <c r="C18">
        <v>0</v>
      </c>
    </row>
    <row r="19" spans="1:3" x14ac:dyDescent="0.2">
      <c r="A19" t="s">
        <v>16</v>
      </c>
      <c r="B19">
        <v>0.15</v>
      </c>
      <c r="C19">
        <v>0</v>
      </c>
    </row>
    <row r="20" spans="1:3" x14ac:dyDescent="0.2">
      <c r="A20" t="s">
        <v>17</v>
      </c>
      <c r="B20">
        <v>0.12</v>
      </c>
      <c r="C20">
        <v>0</v>
      </c>
    </row>
    <row r="21" spans="1:3" x14ac:dyDescent="0.2">
      <c r="A21" t="s">
        <v>18</v>
      </c>
      <c r="B21">
        <v>0.05</v>
      </c>
      <c r="C21">
        <v>0</v>
      </c>
    </row>
    <row r="22" spans="1:3" x14ac:dyDescent="0.2">
      <c r="A22" t="s">
        <v>19</v>
      </c>
      <c r="B22">
        <v>0.3</v>
      </c>
      <c r="C22">
        <v>0</v>
      </c>
    </row>
    <row r="23" spans="1:3" x14ac:dyDescent="0.2">
      <c r="A23" t="s">
        <v>20</v>
      </c>
      <c r="B23">
        <v>0.15</v>
      </c>
      <c r="C23">
        <v>0</v>
      </c>
    </row>
    <row r="24" spans="1:3" x14ac:dyDescent="0.2">
      <c r="A24" t="s">
        <v>21</v>
      </c>
      <c r="B24">
        <v>0.15</v>
      </c>
      <c r="C24">
        <v>0</v>
      </c>
    </row>
    <row r="25" spans="1:3" x14ac:dyDescent="0.2">
      <c r="A25" t="s">
        <v>22</v>
      </c>
      <c r="B25">
        <v>0.03</v>
      </c>
      <c r="C25">
        <v>0</v>
      </c>
    </row>
    <row r="26" spans="1:3" x14ac:dyDescent="0.2">
      <c r="A26" t="s">
        <v>23</v>
      </c>
      <c r="B26">
        <v>0.05</v>
      </c>
      <c r="C26">
        <v>0</v>
      </c>
    </row>
    <row r="27" spans="1:3" x14ac:dyDescent="0.2">
      <c r="A27" t="s">
        <v>24</v>
      </c>
      <c r="B27">
        <v>7.0000000000000007E-2</v>
      </c>
      <c r="C27">
        <v>0</v>
      </c>
    </row>
    <row r="28" spans="1:3" x14ac:dyDescent="0.2">
      <c r="A28" t="s">
        <v>25</v>
      </c>
      <c r="B28">
        <v>0.12</v>
      </c>
      <c r="C28">
        <v>0</v>
      </c>
    </row>
    <row r="29" spans="1:3" x14ac:dyDescent="0.2">
      <c r="A29" t="s">
        <v>26</v>
      </c>
      <c r="B29">
        <v>7.0000000000000007E-2</v>
      </c>
      <c r="C29">
        <v>0</v>
      </c>
    </row>
    <row r="30" spans="1:3" x14ac:dyDescent="0.2">
      <c r="A30" t="s">
        <v>27</v>
      </c>
      <c r="B30">
        <v>0.3</v>
      </c>
      <c r="C30">
        <v>0</v>
      </c>
    </row>
    <row r="31" spans="1:3" x14ac:dyDescent="0.2">
      <c r="A31" t="s">
        <v>28</v>
      </c>
      <c r="B31">
        <v>0.05</v>
      </c>
      <c r="C31">
        <v>0</v>
      </c>
    </row>
    <row r="32" spans="1:3" x14ac:dyDescent="0.2">
      <c r="A32" t="s">
        <v>29</v>
      </c>
      <c r="B32">
        <v>0.12</v>
      </c>
      <c r="C32">
        <v>0</v>
      </c>
    </row>
    <row r="33" spans="1:3" x14ac:dyDescent="0.2">
      <c r="A33" t="s">
        <v>30</v>
      </c>
      <c r="B33">
        <v>0.45</v>
      </c>
      <c r="C33">
        <v>1</v>
      </c>
    </row>
    <row r="34" spans="1:3" x14ac:dyDescent="0.2">
      <c r="A34" t="s">
        <v>31</v>
      </c>
      <c r="B34">
        <v>0.54</v>
      </c>
      <c r="C34">
        <v>1</v>
      </c>
    </row>
    <row r="35" spans="1:3" x14ac:dyDescent="0.2">
      <c r="A35" t="s">
        <v>32</v>
      </c>
      <c r="B35">
        <v>7.0000000000000007E-2</v>
      </c>
      <c r="C35">
        <v>0</v>
      </c>
    </row>
    <row r="36" spans="1:3" x14ac:dyDescent="0.2">
      <c r="A36" t="s">
        <v>33</v>
      </c>
      <c r="B36">
        <v>0.05</v>
      </c>
      <c r="C36">
        <v>0</v>
      </c>
    </row>
    <row r="37" spans="1:3" x14ac:dyDescent="0.2">
      <c r="A37" t="s">
        <v>34</v>
      </c>
      <c r="B37">
        <v>7.0000000000000007E-2</v>
      </c>
      <c r="C37">
        <v>0</v>
      </c>
    </row>
    <row r="38" spans="1:3" x14ac:dyDescent="0.2">
      <c r="A38" t="s">
        <v>35</v>
      </c>
      <c r="B38">
        <v>0.03</v>
      </c>
      <c r="C38">
        <v>0</v>
      </c>
    </row>
    <row r="39" spans="1:3" x14ac:dyDescent="0.2">
      <c r="A39" t="s">
        <v>36</v>
      </c>
      <c r="B39">
        <v>0.05</v>
      </c>
      <c r="C39">
        <v>0</v>
      </c>
    </row>
    <row r="40" spans="1:3" x14ac:dyDescent="0.2">
      <c r="A40" t="s">
        <v>37</v>
      </c>
      <c r="B40">
        <v>0.05</v>
      </c>
      <c r="C40">
        <v>0</v>
      </c>
    </row>
    <row r="41" spans="1:3" x14ac:dyDescent="0.2">
      <c r="A41" t="s">
        <v>38</v>
      </c>
      <c r="B41">
        <v>7.0000000000000007E-2</v>
      </c>
      <c r="C41">
        <v>0</v>
      </c>
    </row>
    <row r="42" spans="1:3" x14ac:dyDescent="0.2">
      <c r="A42" t="s">
        <v>39</v>
      </c>
      <c r="B42">
        <v>0.03</v>
      </c>
      <c r="C42">
        <v>0</v>
      </c>
    </row>
    <row r="43" spans="1:3" x14ac:dyDescent="0.2">
      <c r="A43" t="s">
        <v>40</v>
      </c>
      <c r="B43">
        <v>0.12</v>
      </c>
      <c r="C43">
        <v>0</v>
      </c>
    </row>
    <row r="44" spans="1:3" x14ac:dyDescent="0.2">
      <c r="A44" t="s">
        <v>41</v>
      </c>
      <c r="B44">
        <v>0.05</v>
      </c>
      <c r="C44">
        <v>0</v>
      </c>
    </row>
    <row r="45" spans="1:3" x14ac:dyDescent="0.2">
      <c r="A45" t="s">
        <v>42</v>
      </c>
      <c r="B45">
        <v>0.18</v>
      </c>
      <c r="C45">
        <v>1</v>
      </c>
    </row>
    <row r="46" spans="1:3" x14ac:dyDescent="0.2">
      <c r="A46" t="s">
        <v>43</v>
      </c>
      <c r="B46">
        <v>7.0000000000000007E-2</v>
      </c>
      <c r="C4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Proportions</vt:lpstr>
      <vt:lpstr>Signal1Factor</vt:lpstr>
      <vt:lpstr>SignalSeveral</vt:lpstr>
      <vt:lpstr>ForLogitRegression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2021-04-30T07:15:55Z</dcterms:modified>
</cp:coreProperties>
</file>