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activeTab="3"/>
  </bookViews>
  <sheets>
    <sheet name="OWU_ANOWA" sheetId="21" r:id="rId1"/>
    <sheet name="Data" sheetId="3" r:id="rId2"/>
    <sheet name="RM_ANOVA" sheetId="29" r:id="rId3"/>
    <sheet name="2W_ANOWA" sheetId="30" r:id="rId4"/>
    <sheet name="Data2" sheetId="25" r:id="rId5"/>
  </sheets>
  <calcPr calcId="145621"/>
</workbook>
</file>

<file path=xl/calcChain.xml><?xml version="1.0" encoding="utf-8"?>
<calcChain xmlns="http://schemas.openxmlformats.org/spreadsheetml/2006/main">
  <c r="I8" i="30" l="1"/>
  <c r="H8" i="30"/>
  <c r="G8" i="30"/>
  <c r="L5" i="30" s="1"/>
  <c r="I9" i="30"/>
  <c r="H9" i="30"/>
  <c r="G9" i="30"/>
  <c r="H7" i="30"/>
  <c r="L6" i="30"/>
  <c r="J6" i="30"/>
  <c r="K6" i="30" s="1"/>
  <c r="I6" i="30"/>
  <c r="H6" i="30"/>
  <c r="G6" i="30"/>
  <c r="J5" i="30"/>
  <c r="K5" i="30" s="1"/>
  <c r="I5" i="30"/>
  <c r="H5" i="30"/>
  <c r="G5" i="30"/>
  <c r="D19" i="30"/>
  <c r="C19" i="30"/>
  <c r="B19" i="30"/>
  <c r="D18" i="30"/>
  <c r="C18" i="30"/>
  <c r="B18" i="30"/>
  <c r="A18" i="30"/>
  <c r="D17" i="30"/>
  <c r="C17" i="30"/>
  <c r="B17" i="30"/>
  <c r="A17" i="30"/>
  <c r="C16" i="30"/>
  <c r="B16" i="30"/>
  <c r="D13" i="30"/>
  <c r="C13" i="30"/>
  <c r="B13" i="30"/>
  <c r="D12" i="30"/>
  <c r="C12" i="30"/>
  <c r="B12" i="30"/>
  <c r="A12" i="30"/>
  <c r="D11" i="30"/>
  <c r="C11" i="30"/>
  <c r="B11" i="30"/>
  <c r="A11" i="30"/>
  <c r="C10" i="30"/>
  <c r="B10" i="30"/>
  <c r="B3" i="30"/>
  <c r="D7" i="30"/>
  <c r="C7" i="30"/>
  <c r="B7" i="30"/>
  <c r="D6" i="30"/>
  <c r="C6" i="30"/>
  <c r="B6" i="30"/>
  <c r="A6" i="30"/>
  <c r="D5" i="30"/>
  <c r="C5" i="30"/>
  <c r="B5" i="30"/>
  <c r="A5" i="30"/>
  <c r="C4" i="30"/>
  <c r="B4" i="30"/>
  <c r="G7" i="30" l="1"/>
  <c r="L7" i="30" s="1"/>
  <c r="I7" i="30"/>
  <c r="J7" i="30" s="1"/>
  <c r="K7" i="30" s="1"/>
</calcChain>
</file>

<file path=xl/sharedStrings.xml><?xml version="1.0" encoding="utf-8"?>
<sst xmlns="http://schemas.openxmlformats.org/spreadsheetml/2006/main" count="78" uniqueCount="40">
  <si>
    <t>df</t>
  </si>
  <si>
    <t>F</t>
  </si>
  <si>
    <t>SS</t>
  </si>
  <si>
    <t>MS</t>
  </si>
  <si>
    <r>
      <rPr>
        <sz val="9"/>
        <color indexed="8"/>
        <rFont val="Times New Roman"/>
        <family val="1"/>
        <charset val="204"/>
      </rPr>
      <t>FDIlowincome</t>
    </r>
  </si>
  <si>
    <t>FDIhighincome</t>
  </si>
  <si>
    <t>FDImidincome</t>
  </si>
  <si>
    <t>FDIlowincome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</si>
  <si>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</si>
  <si>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</si>
  <si>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</si>
  <si>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</si>
  <si>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</si>
  <si>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</si>
  <si>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</si>
  <si>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</si>
  <si>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</si>
  <si>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P-value</t>
  </si>
  <si>
    <t>F crit</t>
  </si>
  <si>
    <t>Between Groups</t>
  </si>
  <si>
    <t>Within Groups</t>
  </si>
  <si>
    <t>Total</t>
  </si>
  <si>
    <t>CapControls</t>
  </si>
  <si>
    <t>Crisis</t>
  </si>
  <si>
    <t>Rows</t>
  </si>
  <si>
    <t>Columns</t>
  </si>
  <si>
    <t>COUNT</t>
  </si>
  <si>
    <t>MEAN</t>
  </si>
  <si>
    <t>VARIANCE</t>
  </si>
  <si>
    <t>Two Factor Anova</t>
  </si>
  <si>
    <t>Alpha</t>
  </si>
  <si>
    <t>p-value</t>
  </si>
  <si>
    <t>p eta-sq</t>
  </si>
  <si>
    <t>Inter</t>
  </si>
  <si>
    <t>Within</t>
  </si>
  <si>
    <t>NoCapControls</t>
  </si>
  <si>
    <t>NoCrisis</t>
  </si>
  <si>
    <t>Anova: Two-Factor With Replication</t>
  </si>
  <si>
    <t>Sample</t>
  </si>
  <si>
    <t>Interaction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</si>
</sst>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0"/>
      <color rgb="FF7030A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/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0" xfId="0" applyBorder="1"/>
    <xf numFmtId="0" fontId="1" fillId="0" borderId="0" xfId="0" applyFont="1"/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19" xfId="0" applyFont="1" applyFill="1" applyBorder="1" applyAlignment="1">
      <alignment horizontal="right"/>
    </xf>
    <xf numFmtId="0" fontId="8" fillId="0" borderId="0" xfId="0" applyFont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60" zoomScaleNormal="160" workbookViewId="0">
      <selection activeCell="F12" sqref="F12"/>
    </sheetView>
  </sheetViews>
  <sheetFormatPr defaultRowHeight="12.75" x14ac:dyDescent="0.2"/>
  <cols>
    <col min="1" max="1" width="23.140625" customWidth="1"/>
  </cols>
  <sheetData>
    <row r="1" spans="1:7" x14ac:dyDescent="0.2">
      <c r="A1" t="s">
        <v>8</v>
      </c>
    </row>
    <row r="3" spans="1:7" ht="13.5" thickBot="1" x14ac:dyDescent="0.25">
      <c r="A3" t="s">
        <v>9</v>
      </c>
    </row>
    <row r="4" spans="1:7" x14ac:dyDescent="0.2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</row>
    <row r="5" spans="1:7" x14ac:dyDescent="0.2">
      <c r="A5" s="1" t="s">
        <v>7</v>
      </c>
      <c r="B5" s="14">
        <v>20</v>
      </c>
      <c r="C5" s="1">
        <v>46</v>
      </c>
      <c r="D5" s="14">
        <v>2.2999999999999998</v>
      </c>
      <c r="E5" s="14">
        <v>2.3263157894736843</v>
      </c>
    </row>
    <row r="6" spans="1:7" x14ac:dyDescent="0.2">
      <c r="A6" s="1" t="s">
        <v>5</v>
      </c>
      <c r="B6" s="14">
        <v>20</v>
      </c>
      <c r="C6" s="1">
        <v>70</v>
      </c>
      <c r="D6" s="14">
        <v>3.5</v>
      </c>
      <c r="E6" s="14">
        <v>7.4210526315789478</v>
      </c>
    </row>
    <row r="7" spans="1:7" ht="13.5" thickBot="1" x14ac:dyDescent="0.25">
      <c r="A7" s="2" t="s">
        <v>6</v>
      </c>
      <c r="B7" s="15">
        <v>20</v>
      </c>
      <c r="C7" s="2">
        <v>101</v>
      </c>
      <c r="D7" s="15">
        <v>5.05</v>
      </c>
      <c r="E7" s="15">
        <v>7.102631578947368</v>
      </c>
    </row>
    <row r="10" spans="1:7" ht="13.5" thickBot="1" x14ac:dyDescent="0.25">
      <c r="A10" t="s">
        <v>15</v>
      </c>
    </row>
    <row r="11" spans="1:7" x14ac:dyDescent="0.2">
      <c r="A11" s="3" t="s">
        <v>16</v>
      </c>
      <c r="B11" s="3" t="s">
        <v>2</v>
      </c>
      <c r="C11" s="3" t="s">
        <v>0</v>
      </c>
      <c r="D11" s="3" t="s">
        <v>3</v>
      </c>
      <c r="E11" s="3" t="s">
        <v>1</v>
      </c>
      <c r="F11" s="3" t="s">
        <v>17</v>
      </c>
      <c r="G11" s="3" t="s">
        <v>18</v>
      </c>
    </row>
    <row r="12" spans="1:7" x14ac:dyDescent="0.2">
      <c r="A12" s="1" t="s">
        <v>19</v>
      </c>
      <c r="B12" s="1">
        <v>76.033333333333132</v>
      </c>
      <c r="C12" s="1">
        <v>2</v>
      </c>
      <c r="D12" s="1">
        <v>38.016666666666566</v>
      </c>
      <c r="E12" s="1">
        <v>6.7685459940652644</v>
      </c>
      <c r="F12" s="14">
        <v>2.3042690060339991E-3</v>
      </c>
      <c r="G12" s="1">
        <v>3.158842719260647</v>
      </c>
    </row>
    <row r="13" spans="1:7" x14ac:dyDescent="0.2">
      <c r="A13" s="1" t="s">
        <v>20</v>
      </c>
      <c r="B13" s="1">
        <v>320.14999999999998</v>
      </c>
      <c r="C13" s="1">
        <v>57</v>
      </c>
      <c r="D13" s="1">
        <v>5.6166666666666663</v>
      </c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ht="13.5" thickBot="1" x14ac:dyDescent="0.25">
      <c r="A15" s="2" t="s">
        <v>21</v>
      </c>
      <c r="B15" s="2">
        <v>396.18333333333311</v>
      </c>
      <c r="C15" s="2">
        <v>59</v>
      </c>
      <c r="D15" s="2"/>
      <c r="E15" s="2"/>
      <c r="F15" s="2"/>
      <c r="G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136" zoomScaleNormal="136" workbookViewId="0">
      <selection activeCell="F18" sqref="F18"/>
    </sheetView>
  </sheetViews>
  <sheetFormatPr defaultRowHeight="12.75" x14ac:dyDescent="0.2"/>
  <cols>
    <col min="2" max="2" width="11" customWidth="1"/>
    <col min="3" max="3" width="12.85546875" customWidth="1"/>
    <col min="4" max="4" width="12.5703125" customWidth="1"/>
  </cols>
  <sheetData>
    <row r="1" spans="1:4" x14ac:dyDescent="0.2">
      <c r="A1" s="8"/>
      <c r="B1" s="8" t="s">
        <v>4</v>
      </c>
      <c r="C1" s="9" t="s">
        <v>5</v>
      </c>
      <c r="D1" s="10" t="s">
        <v>6</v>
      </c>
    </row>
    <row r="2" spans="1:4" x14ac:dyDescent="0.2">
      <c r="A2" s="4"/>
      <c r="B2" s="4">
        <v>3</v>
      </c>
      <c r="C2" s="11">
        <v>5</v>
      </c>
      <c r="D2" s="5">
        <v>6</v>
      </c>
    </row>
    <row r="3" spans="1:4" x14ac:dyDescent="0.2">
      <c r="A3" s="4"/>
      <c r="B3" s="4">
        <v>5</v>
      </c>
      <c r="C3" s="11">
        <v>9</v>
      </c>
      <c r="D3" s="5">
        <v>11</v>
      </c>
    </row>
    <row r="4" spans="1:4" x14ac:dyDescent="0.2">
      <c r="A4" s="4"/>
      <c r="B4" s="4">
        <v>2</v>
      </c>
      <c r="C4" s="11">
        <v>4</v>
      </c>
      <c r="D4" s="5">
        <v>3</v>
      </c>
    </row>
    <row r="5" spans="1:4" x14ac:dyDescent="0.2">
      <c r="A5" s="4"/>
      <c r="B5" s="4">
        <v>3</v>
      </c>
      <c r="C5" s="11">
        <v>2</v>
      </c>
      <c r="D5" s="5">
        <v>6</v>
      </c>
    </row>
    <row r="6" spans="1:4" x14ac:dyDescent="0.2">
      <c r="A6" s="4"/>
      <c r="B6" s="4">
        <v>2</v>
      </c>
      <c r="C6" s="11">
        <v>3</v>
      </c>
      <c r="D6" s="5">
        <v>1</v>
      </c>
    </row>
    <row r="7" spans="1:4" x14ac:dyDescent="0.2">
      <c r="A7" s="4"/>
      <c r="B7" s="4">
        <v>5</v>
      </c>
      <c r="C7" s="11">
        <v>11</v>
      </c>
      <c r="D7" s="5">
        <v>10</v>
      </c>
    </row>
    <row r="8" spans="1:4" x14ac:dyDescent="0.2">
      <c r="A8" s="4"/>
      <c r="B8" s="4">
        <v>1</v>
      </c>
      <c r="C8" s="11">
        <v>6</v>
      </c>
      <c r="D8" s="5">
        <v>8</v>
      </c>
    </row>
    <row r="9" spans="1:4" x14ac:dyDescent="0.2">
      <c r="A9" s="4"/>
      <c r="B9" s="4">
        <v>1</v>
      </c>
      <c r="C9" s="11">
        <v>3</v>
      </c>
      <c r="D9" s="5">
        <v>4</v>
      </c>
    </row>
    <row r="10" spans="1:4" x14ac:dyDescent="0.2">
      <c r="A10" s="4"/>
      <c r="B10" s="4">
        <v>4</v>
      </c>
      <c r="C10" s="11">
        <v>4</v>
      </c>
      <c r="D10" s="5">
        <v>5</v>
      </c>
    </row>
    <row r="11" spans="1:4" x14ac:dyDescent="0.2">
      <c r="A11" s="4"/>
      <c r="B11" s="4">
        <v>4</v>
      </c>
      <c r="C11" s="11">
        <v>5</v>
      </c>
      <c r="D11" s="5">
        <v>3</v>
      </c>
    </row>
    <row r="12" spans="1:4" x14ac:dyDescent="0.2">
      <c r="A12" s="4"/>
      <c r="B12" s="4">
        <v>3</v>
      </c>
      <c r="C12" s="11">
        <v>2</v>
      </c>
      <c r="D12" s="5">
        <v>6</v>
      </c>
    </row>
    <row r="13" spans="1:4" x14ac:dyDescent="0.2">
      <c r="A13" s="4"/>
      <c r="B13" s="4">
        <v>4</v>
      </c>
      <c r="C13" s="11">
        <v>2</v>
      </c>
      <c r="D13" s="5">
        <v>8</v>
      </c>
    </row>
    <row r="14" spans="1:4" x14ac:dyDescent="0.2">
      <c r="A14" s="4"/>
      <c r="B14" s="4">
        <v>0</v>
      </c>
      <c r="C14" s="11">
        <v>1</v>
      </c>
      <c r="D14" s="5">
        <v>6</v>
      </c>
    </row>
    <row r="15" spans="1:4" x14ac:dyDescent="0.2">
      <c r="A15" s="4"/>
      <c r="B15" s="4">
        <v>1</v>
      </c>
      <c r="C15" s="11">
        <v>1</v>
      </c>
      <c r="D15" s="5">
        <v>4</v>
      </c>
    </row>
    <row r="16" spans="1:4" x14ac:dyDescent="0.2">
      <c r="A16" s="4"/>
      <c r="B16" s="4">
        <v>2</v>
      </c>
      <c r="C16" s="11">
        <v>2</v>
      </c>
      <c r="D16" s="5">
        <v>3</v>
      </c>
    </row>
    <row r="17" spans="1:4" x14ac:dyDescent="0.2">
      <c r="A17" s="4"/>
      <c r="B17" s="4">
        <v>1</v>
      </c>
      <c r="C17" s="11">
        <v>4</v>
      </c>
      <c r="D17" s="5">
        <v>4</v>
      </c>
    </row>
    <row r="18" spans="1:4" x14ac:dyDescent="0.2">
      <c r="A18" s="4"/>
      <c r="B18" s="4">
        <v>2</v>
      </c>
      <c r="C18" s="11">
        <v>3</v>
      </c>
      <c r="D18" s="5">
        <v>1</v>
      </c>
    </row>
    <row r="19" spans="1:4" x14ac:dyDescent="0.2">
      <c r="A19" s="4"/>
      <c r="B19" s="4">
        <v>2</v>
      </c>
      <c r="C19" s="11">
        <v>2</v>
      </c>
      <c r="D19" s="5">
        <v>4</v>
      </c>
    </row>
    <row r="20" spans="1:4" x14ac:dyDescent="0.2">
      <c r="A20" s="4"/>
      <c r="B20" s="4">
        <v>1</v>
      </c>
      <c r="C20" s="11">
        <v>0</v>
      </c>
      <c r="D20" s="5">
        <v>5</v>
      </c>
    </row>
    <row r="21" spans="1:4" x14ac:dyDescent="0.2">
      <c r="A21" s="6"/>
      <c r="B21" s="6">
        <v>0</v>
      </c>
      <c r="C21" s="12">
        <v>1</v>
      </c>
      <c r="D21" s="7">
        <v>3</v>
      </c>
    </row>
    <row r="24" spans="1:4" ht="18.75" x14ac:dyDescent="0.2">
      <c r="B24" s="1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0" sqref="F10"/>
    </sheetView>
  </sheetViews>
  <sheetFormatPr defaultRowHeight="12.75" x14ac:dyDescent="0.2"/>
  <cols>
    <col min="1" max="1" width="21.5703125" customWidth="1"/>
    <col min="6" max="6" width="15.7109375" customWidth="1"/>
  </cols>
  <sheetData>
    <row r="1" spans="1:4" x14ac:dyDescent="0.2">
      <c r="A1" t="s">
        <v>37</v>
      </c>
    </row>
    <row r="3" spans="1:4" x14ac:dyDescent="0.2">
      <c r="A3" t="s">
        <v>9</v>
      </c>
      <c r="B3" t="s">
        <v>36</v>
      </c>
      <c r="C3" t="s">
        <v>23</v>
      </c>
      <c r="D3" t="s">
        <v>21</v>
      </c>
    </row>
    <row r="4" spans="1:4" ht="13.5" thickBot="1" x14ac:dyDescent="0.25">
      <c r="A4" s="26" t="s">
        <v>35</v>
      </c>
      <c r="B4" s="26"/>
      <c r="C4" s="26"/>
      <c r="D4" s="26"/>
    </row>
    <row r="5" spans="1:4" x14ac:dyDescent="0.2">
      <c r="A5" s="1" t="s">
        <v>11</v>
      </c>
      <c r="B5" s="1">
        <v>10</v>
      </c>
      <c r="C5" s="1">
        <v>10</v>
      </c>
      <c r="D5" s="1">
        <v>20</v>
      </c>
    </row>
    <row r="6" spans="1:4" x14ac:dyDescent="0.2">
      <c r="A6" s="1" t="s">
        <v>12</v>
      </c>
      <c r="B6" s="1">
        <v>84</v>
      </c>
      <c r="C6" s="1">
        <v>-3</v>
      </c>
      <c r="D6" s="1">
        <v>81</v>
      </c>
    </row>
    <row r="7" spans="1:4" x14ac:dyDescent="0.2">
      <c r="A7" s="1" t="s">
        <v>13</v>
      </c>
      <c r="B7" s="14">
        <v>8.4</v>
      </c>
      <c r="C7" s="14">
        <v>-0.3</v>
      </c>
      <c r="D7" s="14">
        <v>4.05</v>
      </c>
    </row>
    <row r="8" spans="1:4" x14ac:dyDescent="0.2">
      <c r="A8" s="1" t="s">
        <v>14</v>
      </c>
      <c r="B8" s="1">
        <v>13.599999999999998</v>
      </c>
      <c r="C8" s="1">
        <v>7.7888888888888879</v>
      </c>
      <c r="D8" s="1">
        <v>30.05</v>
      </c>
    </row>
    <row r="9" spans="1:4" x14ac:dyDescent="0.2">
      <c r="A9" s="1"/>
      <c r="B9" s="1"/>
      <c r="C9" s="1"/>
      <c r="D9" s="1"/>
    </row>
    <row r="10" spans="1:4" ht="13.5" thickBot="1" x14ac:dyDescent="0.25">
      <c r="A10" s="26" t="s">
        <v>22</v>
      </c>
      <c r="B10" s="26"/>
      <c r="C10" s="26"/>
      <c r="D10" s="26"/>
    </row>
    <row r="11" spans="1:4" x14ac:dyDescent="0.2">
      <c r="A11" s="1" t="s">
        <v>11</v>
      </c>
      <c r="B11" s="1">
        <v>10</v>
      </c>
      <c r="C11" s="1">
        <v>10</v>
      </c>
      <c r="D11" s="1">
        <v>20</v>
      </c>
    </row>
    <row r="12" spans="1:4" x14ac:dyDescent="0.2">
      <c r="A12" s="1" t="s">
        <v>12</v>
      </c>
      <c r="B12" s="1">
        <v>42</v>
      </c>
      <c r="C12" s="1">
        <v>28</v>
      </c>
      <c r="D12" s="1">
        <v>70</v>
      </c>
    </row>
    <row r="13" spans="1:4" x14ac:dyDescent="0.2">
      <c r="A13" s="1" t="s">
        <v>13</v>
      </c>
      <c r="B13" s="14">
        <v>4.2</v>
      </c>
      <c r="C13" s="14">
        <v>2.8</v>
      </c>
      <c r="D13" s="14">
        <v>3.5</v>
      </c>
    </row>
    <row r="14" spans="1:4" x14ac:dyDescent="0.2">
      <c r="A14" s="1" t="s">
        <v>14</v>
      </c>
      <c r="B14" s="1">
        <v>4.6222222222222218</v>
      </c>
      <c r="C14" s="1">
        <v>2.1777777777777771</v>
      </c>
      <c r="D14" s="1">
        <v>3.736842105263158</v>
      </c>
    </row>
    <row r="15" spans="1:4" x14ac:dyDescent="0.2">
      <c r="A15" s="1"/>
      <c r="B15" s="1"/>
      <c r="C15" s="1"/>
      <c r="D15" s="1"/>
    </row>
    <row r="16" spans="1:4" ht="13.5" thickBot="1" x14ac:dyDescent="0.25">
      <c r="A16" s="26" t="s">
        <v>21</v>
      </c>
      <c r="B16" s="26"/>
      <c r="C16" s="26"/>
      <c r="D16" s="26"/>
    </row>
    <row r="17" spans="1:7" x14ac:dyDescent="0.2">
      <c r="A17" s="1" t="s">
        <v>11</v>
      </c>
      <c r="B17" s="1">
        <v>20</v>
      </c>
      <c r="C17" s="1">
        <v>20</v>
      </c>
      <c r="D17" s="1"/>
    </row>
    <row r="18" spans="1:7" x14ac:dyDescent="0.2">
      <c r="A18" s="1" t="s">
        <v>12</v>
      </c>
      <c r="B18" s="1">
        <v>126</v>
      </c>
      <c r="C18" s="1">
        <v>25</v>
      </c>
      <c r="D18" s="1"/>
    </row>
    <row r="19" spans="1:7" x14ac:dyDescent="0.2">
      <c r="A19" s="1" t="s">
        <v>13</v>
      </c>
      <c r="B19" s="14">
        <v>6.3</v>
      </c>
      <c r="C19" s="14">
        <v>1.25</v>
      </c>
      <c r="D19" s="1"/>
    </row>
    <row r="20" spans="1:7" x14ac:dyDescent="0.2">
      <c r="A20" s="1" t="s">
        <v>14</v>
      </c>
      <c r="B20" s="1">
        <v>13.273684210526318</v>
      </c>
      <c r="C20" s="1">
        <v>7.25</v>
      </c>
      <c r="D20" s="1"/>
    </row>
    <row r="21" spans="1:7" x14ac:dyDescent="0.2">
      <c r="A21" s="1"/>
      <c r="B21" s="1"/>
      <c r="C21" s="1"/>
      <c r="D21" s="1"/>
    </row>
    <row r="23" spans="1:7" ht="13.5" thickBot="1" x14ac:dyDescent="0.25">
      <c r="A23" t="s">
        <v>15</v>
      </c>
    </row>
    <row r="24" spans="1:7" x14ac:dyDescent="0.2">
      <c r="A24" s="3" t="s">
        <v>16</v>
      </c>
      <c r="B24" s="3" t="s">
        <v>2</v>
      </c>
      <c r="C24" s="3" t="s">
        <v>0</v>
      </c>
      <c r="D24" s="3" t="s">
        <v>3</v>
      </c>
      <c r="E24" s="3" t="s">
        <v>1</v>
      </c>
      <c r="F24" s="3" t="s">
        <v>17</v>
      </c>
      <c r="G24" s="3" t="s">
        <v>18</v>
      </c>
    </row>
    <row r="25" spans="1:7" x14ac:dyDescent="0.2">
      <c r="A25" s="1" t="s">
        <v>38</v>
      </c>
      <c r="B25" s="1">
        <v>3.0249999999997499</v>
      </c>
      <c r="C25" s="1">
        <v>1</v>
      </c>
      <c r="D25" s="1">
        <v>3.0249999999997499</v>
      </c>
      <c r="E25" s="1">
        <v>0.42924714229401256</v>
      </c>
      <c r="F25" s="14">
        <v>0.51652352996416639</v>
      </c>
      <c r="G25" s="1">
        <v>4.1131652768128939</v>
      </c>
    </row>
    <row r="26" spans="1:7" x14ac:dyDescent="0.2">
      <c r="A26" s="1" t="s">
        <v>25</v>
      </c>
      <c r="B26" s="1">
        <v>255.02499999999986</v>
      </c>
      <c r="C26" s="1">
        <v>1</v>
      </c>
      <c r="D26" s="1">
        <v>255.02499999999986</v>
      </c>
      <c r="E26" s="1">
        <v>36.188017343318862</v>
      </c>
      <c r="F26" s="14">
        <v>6.6230256888998005E-7</v>
      </c>
      <c r="G26" s="1">
        <v>4.1131652768128939</v>
      </c>
    </row>
    <row r="27" spans="1:7" x14ac:dyDescent="0.2">
      <c r="A27" s="1" t="s">
        <v>39</v>
      </c>
      <c r="B27" s="1">
        <v>133.22500000000016</v>
      </c>
      <c r="C27" s="1">
        <v>1</v>
      </c>
      <c r="D27" s="1">
        <v>133.22500000000016</v>
      </c>
      <c r="E27" s="1">
        <v>18.904611746156903</v>
      </c>
      <c r="F27" s="14">
        <v>1.0792940326036017E-4</v>
      </c>
      <c r="G27" s="1">
        <v>4.1131652768128939</v>
      </c>
    </row>
    <row r="28" spans="1:7" x14ac:dyDescent="0.2">
      <c r="A28" s="1" t="s">
        <v>34</v>
      </c>
      <c r="B28" s="1">
        <v>253.70000000000002</v>
      </c>
      <c r="C28" s="1">
        <v>36</v>
      </c>
      <c r="D28" s="1">
        <v>7.0472222222222225</v>
      </c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1"/>
      <c r="G29" s="1"/>
    </row>
    <row r="30" spans="1:7" ht="13.5" thickBot="1" x14ac:dyDescent="0.25">
      <c r="A30" s="2" t="s">
        <v>21</v>
      </c>
      <c r="B30" s="2">
        <v>644.9749999999998</v>
      </c>
      <c r="C30" s="2">
        <v>39</v>
      </c>
      <c r="D30" s="2"/>
      <c r="E30" s="2"/>
      <c r="F30" s="2"/>
      <c r="G3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5" sqref="F15"/>
    </sheetView>
  </sheetViews>
  <sheetFormatPr defaultRowHeight="12.75" x14ac:dyDescent="0.2"/>
  <cols>
    <col min="11" max="11" width="12.42578125" bestFit="1" customWidth="1"/>
  </cols>
  <sheetData>
    <row r="1" spans="1:12" x14ac:dyDescent="0.2">
      <c r="F1" t="s">
        <v>29</v>
      </c>
    </row>
    <row r="3" spans="1:12" ht="13.5" thickBot="1" x14ac:dyDescent="0.25">
      <c r="A3" t="s">
        <v>26</v>
      </c>
      <c r="B3" t="str">
        <f>IF(COUNTIF(B5:C6,B5)=COUNT(B5:C6),"balanced","unbalanced")</f>
        <v>balanced</v>
      </c>
      <c r="F3" t="s">
        <v>15</v>
      </c>
      <c r="J3" s="16" t="s">
        <v>30</v>
      </c>
      <c r="K3" s="16">
        <v>0.05</v>
      </c>
    </row>
    <row r="4" spans="1:12" ht="13.5" thickTop="1" x14ac:dyDescent="0.2">
      <c r="B4" s="16" t="str">
        <f>Data2!B1</f>
        <v>NoCrisis</v>
      </c>
      <c r="C4" s="16" t="str">
        <f>Data2!C1</f>
        <v>Crisis</v>
      </c>
      <c r="F4" s="17"/>
      <c r="G4" s="17" t="s">
        <v>2</v>
      </c>
      <c r="H4" s="17" t="s">
        <v>0</v>
      </c>
      <c r="I4" s="17" t="s">
        <v>3</v>
      </c>
      <c r="J4" s="17" t="s">
        <v>1</v>
      </c>
      <c r="K4" s="17" t="s">
        <v>31</v>
      </c>
      <c r="L4" s="17" t="s">
        <v>32</v>
      </c>
    </row>
    <row r="5" spans="1:12" x14ac:dyDescent="0.2">
      <c r="A5" t="str">
        <f>Data2!A2</f>
        <v>NoCapControls</v>
      </c>
      <c r="B5" s="28">
        <f>COUNT(Data2!B2:B11)</f>
        <v>10</v>
      </c>
      <c r="C5" s="29">
        <f>COUNT(Data2!C2:C11)</f>
        <v>10</v>
      </c>
      <c r="D5">
        <f>COUNT(Data2!B2:C11)</f>
        <v>20</v>
      </c>
      <c r="F5" t="s">
        <v>24</v>
      </c>
      <c r="G5">
        <f>DEVSQ(D11:D12)*D5</f>
        <v>3.0249999999999981</v>
      </c>
      <c r="H5">
        <f>COUNT(D11:D12)-1</f>
        <v>1</v>
      </c>
      <c r="I5">
        <f>G5/H5</f>
        <v>3.0249999999999981</v>
      </c>
      <c r="J5">
        <f>I5/I8</f>
        <v>0.42924714229404792</v>
      </c>
      <c r="K5" s="27">
        <f>_xlfn.F.DIST.RT(J5,H5,H8)</f>
        <v>0.51652352996414941</v>
      </c>
      <c r="L5">
        <f>G5/(G5+G8)</f>
        <v>1.178303632291362E-2</v>
      </c>
    </row>
    <row r="6" spans="1:12" x14ac:dyDescent="0.2">
      <c r="A6" t="str">
        <f>Data2!A12</f>
        <v>CapControls</v>
      </c>
      <c r="B6" s="30">
        <f>COUNT(Data2!B12:B21)</f>
        <v>10</v>
      </c>
      <c r="C6" s="31">
        <f>COUNT(Data2!C12:C21)</f>
        <v>10</v>
      </c>
      <c r="D6">
        <f>COUNT(Data2!B12:C21)</f>
        <v>20</v>
      </c>
      <c r="F6" t="s">
        <v>25</v>
      </c>
      <c r="G6">
        <f>DEVSQ(B13:C13)*B7</f>
        <v>255.02499999999998</v>
      </c>
      <c r="H6">
        <f>COUNT(B13:C13)-1</f>
        <v>1</v>
      </c>
      <c r="I6">
        <f>G6/H6</f>
        <v>255.02499999999998</v>
      </c>
      <c r="J6">
        <f>I6/I8</f>
        <v>36.188017343318883</v>
      </c>
      <c r="K6" s="27">
        <f>_xlfn.F.DIST.RT(J6,H6,H8)</f>
        <v>6.6230256888997391E-7</v>
      </c>
      <c r="L6">
        <f>G6/(G6+G8)</f>
        <v>0.5013022752960834</v>
      </c>
    </row>
    <row r="7" spans="1:12" x14ac:dyDescent="0.2">
      <c r="B7">
        <f>COUNT(Data2!B2:B21)</f>
        <v>20</v>
      </c>
      <c r="C7">
        <f>COUNT(Data2!C2:C21)</f>
        <v>20</v>
      </c>
      <c r="D7">
        <f>COUNT(Data2!B2:C21)</f>
        <v>40</v>
      </c>
      <c r="F7" t="s">
        <v>33</v>
      </c>
      <c r="G7">
        <f>G9-G5-G6-G8</f>
        <v>133.22500000000014</v>
      </c>
      <c r="H7">
        <f>H6*H5</f>
        <v>1</v>
      </c>
      <c r="I7">
        <f>G7/H7</f>
        <v>133.22500000000014</v>
      </c>
      <c r="J7">
        <f>I7/I8</f>
        <v>18.904611746156903</v>
      </c>
      <c r="K7" s="27">
        <f>_xlfn.F.DIST.RT(J7,H7,H8)</f>
        <v>1.0792940326036017E-4</v>
      </c>
      <c r="L7">
        <f>G7/(G7+G8)</f>
        <v>0.34431737416812075</v>
      </c>
    </row>
    <row r="8" spans="1:12" x14ac:dyDescent="0.2">
      <c r="F8" t="s">
        <v>34</v>
      </c>
      <c r="G8">
        <f>SUM(B17:C18)*(B5-1)</f>
        <v>253.69999999999993</v>
      </c>
      <c r="H8">
        <f>H9-H5-H6-H7</f>
        <v>36</v>
      </c>
      <c r="I8">
        <f>G8/H8</f>
        <v>7.0472222222222207</v>
      </c>
    </row>
    <row r="9" spans="1:12" x14ac:dyDescent="0.2">
      <c r="A9" t="s">
        <v>27</v>
      </c>
      <c r="F9" s="18" t="s">
        <v>21</v>
      </c>
      <c r="G9" s="18">
        <f>I9*H9</f>
        <v>644.97500000000002</v>
      </c>
      <c r="H9" s="18">
        <f>D7-1</f>
        <v>39</v>
      </c>
      <c r="I9" s="18">
        <f>D19</f>
        <v>16.537820512820513</v>
      </c>
      <c r="J9" s="18"/>
      <c r="K9" s="18"/>
      <c r="L9" s="18"/>
    </row>
    <row r="10" spans="1:12" x14ac:dyDescent="0.2">
      <c r="B10" s="16" t="str">
        <f>Data2!B1</f>
        <v>NoCrisis</v>
      </c>
      <c r="C10" s="16" t="str">
        <f>Data2!C1</f>
        <v>Crisis</v>
      </c>
    </row>
    <row r="11" spans="1:12" x14ac:dyDescent="0.2">
      <c r="A11" t="str">
        <f>Data2!A2</f>
        <v>NoCapControls</v>
      </c>
      <c r="B11" s="28">
        <f>AVERAGE(Data2!B2:B11)</f>
        <v>8.4</v>
      </c>
      <c r="C11" s="29">
        <f>AVERAGE(Data2!C2:C11)</f>
        <v>-0.3</v>
      </c>
      <c r="D11" s="32">
        <f>AVERAGE(Data2!B2:C11)</f>
        <v>4.05</v>
      </c>
    </row>
    <row r="12" spans="1:12" x14ac:dyDescent="0.2">
      <c r="A12" t="str">
        <f>Data2!A12</f>
        <v>CapControls</v>
      </c>
      <c r="B12" s="30">
        <f>AVERAGE(Data2!B12:B21)</f>
        <v>4.2</v>
      </c>
      <c r="C12" s="31">
        <f>AVERAGE(Data2!C12:C21)</f>
        <v>2.8</v>
      </c>
      <c r="D12" s="32">
        <f>AVERAGE(Data2!B12:C21)</f>
        <v>3.5</v>
      </c>
    </row>
    <row r="13" spans="1:12" x14ac:dyDescent="0.2">
      <c r="B13" s="32">
        <f>AVERAGE(Data2!B2:B21)</f>
        <v>6.3</v>
      </c>
      <c r="C13" s="32">
        <f>AVERAGE(Data2!C2:C21)</f>
        <v>1.25</v>
      </c>
      <c r="D13">
        <f>AVERAGE(Data2!B2:C21)</f>
        <v>3.7749999999999999</v>
      </c>
    </row>
    <row r="15" spans="1:12" x14ac:dyDescent="0.2">
      <c r="A15" t="s">
        <v>28</v>
      </c>
    </row>
    <row r="16" spans="1:12" x14ac:dyDescent="0.2">
      <c r="B16" s="16" t="str">
        <f>Data2!B1</f>
        <v>NoCrisis</v>
      </c>
      <c r="C16" s="16" t="str">
        <f>Data2!C1</f>
        <v>Crisis</v>
      </c>
    </row>
    <row r="17" spans="1:4" x14ac:dyDescent="0.2">
      <c r="A17" t="str">
        <f>Data2!A2</f>
        <v>NoCapControls</v>
      </c>
      <c r="B17" s="28">
        <f>VAR(Data2!B2:B11)</f>
        <v>13.599999999999998</v>
      </c>
      <c r="C17" s="29">
        <f>VAR(Data2!C2:C11)</f>
        <v>7.7888888888888879</v>
      </c>
      <c r="D17">
        <f>VAR(Data2!B2:C11)</f>
        <v>30.05</v>
      </c>
    </row>
    <row r="18" spans="1:4" x14ac:dyDescent="0.2">
      <c r="A18" t="str">
        <f>Data2!A12</f>
        <v>CapControls</v>
      </c>
      <c r="B18" s="30">
        <f>VAR(Data2!B12:B21)</f>
        <v>4.6222222222222218</v>
      </c>
      <c r="C18" s="31">
        <f>VAR(Data2!C12:C21)</f>
        <v>2.1777777777777771</v>
      </c>
      <c r="D18">
        <f>VAR(Data2!B12:C21)</f>
        <v>3.736842105263158</v>
      </c>
    </row>
    <row r="19" spans="1:4" x14ac:dyDescent="0.2">
      <c r="B19">
        <f>VAR(Data2!B2:B21)</f>
        <v>13.273684210526318</v>
      </c>
      <c r="C19">
        <f>VAR(Data2!C2:C21)</f>
        <v>7.25</v>
      </c>
      <c r="D19">
        <f>VAR(Data2!B2:C21)</f>
        <v>16.537820512820513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8" sqref="B8"/>
    </sheetView>
  </sheetViews>
  <sheetFormatPr defaultRowHeight="12.75" x14ac:dyDescent="0.2"/>
  <cols>
    <col min="1" max="1" width="13.42578125" customWidth="1"/>
  </cols>
  <sheetData>
    <row r="1" spans="1:3" x14ac:dyDescent="0.2">
      <c r="B1" s="19" t="s">
        <v>36</v>
      </c>
      <c r="C1" s="19" t="s">
        <v>23</v>
      </c>
    </row>
    <row r="2" spans="1:3" x14ac:dyDescent="0.2">
      <c r="A2" s="19" t="s">
        <v>35</v>
      </c>
      <c r="B2" s="20">
        <v>5</v>
      </c>
      <c r="C2" s="23">
        <v>1</v>
      </c>
    </row>
    <row r="3" spans="1:3" x14ac:dyDescent="0.2">
      <c r="B3" s="21">
        <v>10</v>
      </c>
      <c r="C3" s="24">
        <v>2</v>
      </c>
    </row>
    <row r="4" spans="1:3" x14ac:dyDescent="0.2">
      <c r="B4" s="21">
        <v>12</v>
      </c>
      <c r="C4" s="24">
        <v>0</v>
      </c>
    </row>
    <row r="5" spans="1:3" x14ac:dyDescent="0.2">
      <c r="B5" s="21">
        <v>8</v>
      </c>
      <c r="C5" s="24">
        <v>-5</v>
      </c>
    </row>
    <row r="6" spans="1:3" x14ac:dyDescent="0.2">
      <c r="B6" s="21">
        <v>7</v>
      </c>
      <c r="C6" s="24">
        <v>-2</v>
      </c>
    </row>
    <row r="7" spans="1:3" x14ac:dyDescent="0.2">
      <c r="B7" s="21">
        <v>2</v>
      </c>
      <c r="C7" s="24">
        <v>0</v>
      </c>
    </row>
    <row r="8" spans="1:3" x14ac:dyDescent="0.2">
      <c r="B8" s="21">
        <v>6</v>
      </c>
      <c r="C8" s="24">
        <v>4</v>
      </c>
    </row>
    <row r="9" spans="1:3" x14ac:dyDescent="0.2">
      <c r="B9" s="21">
        <v>15</v>
      </c>
      <c r="C9" s="24">
        <v>-4</v>
      </c>
    </row>
    <row r="10" spans="1:3" x14ac:dyDescent="0.2">
      <c r="B10" s="21">
        <v>10</v>
      </c>
      <c r="C10" s="24">
        <v>2</v>
      </c>
    </row>
    <row r="11" spans="1:3" x14ac:dyDescent="0.2">
      <c r="B11" s="22">
        <v>9</v>
      </c>
      <c r="C11" s="25">
        <v>-1</v>
      </c>
    </row>
    <row r="12" spans="1:3" x14ac:dyDescent="0.2">
      <c r="A12" s="19" t="s">
        <v>22</v>
      </c>
      <c r="B12" s="20">
        <v>2</v>
      </c>
      <c r="C12" s="23">
        <v>1</v>
      </c>
    </row>
    <row r="13" spans="1:3" x14ac:dyDescent="0.2">
      <c r="B13" s="21">
        <v>5</v>
      </c>
      <c r="C13" s="24">
        <v>2</v>
      </c>
    </row>
    <row r="14" spans="1:3" x14ac:dyDescent="0.2">
      <c r="B14" s="21">
        <v>3</v>
      </c>
      <c r="C14" s="24">
        <v>2</v>
      </c>
    </row>
    <row r="15" spans="1:3" x14ac:dyDescent="0.2">
      <c r="B15" s="21">
        <v>4</v>
      </c>
      <c r="C15" s="24">
        <v>5</v>
      </c>
    </row>
    <row r="16" spans="1:3" x14ac:dyDescent="0.2">
      <c r="B16" s="21">
        <v>7</v>
      </c>
      <c r="C16" s="24">
        <v>5</v>
      </c>
    </row>
    <row r="17" spans="2:3" x14ac:dyDescent="0.2">
      <c r="B17" s="21">
        <v>8</v>
      </c>
      <c r="C17" s="24">
        <v>4</v>
      </c>
    </row>
    <row r="18" spans="2:3" x14ac:dyDescent="0.2">
      <c r="B18" s="21">
        <v>1</v>
      </c>
      <c r="C18" s="24">
        <v>1</v>
      </c>
    </row>
    <row r="19" spans="2:3" x14ac:dyDescent="0.2">
      <c r="B19" s="21">
        <v>5</v>
      </c>
      <c r="C19" s="24">
        <v>3</v>
      </c>
    </row>
    <row r="20" spans="2:3" x14ac:dyDescent="0.2">
      <c r="B20" s="21">
        <v>4</v>
      </c>
      <c r="C20" s="24">
        <v>3</v>
      </c>
    </row>
    <row r="21" spans="2:3" x14ac:dyDescent="0.2">
      <c r="B21" s="22">
        <v>3</v>
      </c>
      <c r="C21" s="2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OWU_ANOWA</vt:lpstr>
      <vt:lpstr>Data</vt:lpstr>
      <vt:lpstr>RM_ANOVA</vt:lpstr>
      <vt:lpstr>2W_ANOWA</vt:lpstr>
      <vt:lpstr>Data2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2023-03-29T15:26:38Z</dcterms:modified>
</cp:coreProperties>
</file>